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kyone\OneDrive\Desktop\"/>
    </mc:Choice>
  </mc:AlternateContent>
  <workbookProtection workbookAlgorithmName="SHA-512" workbookHashValue="33z84I58TKkG/2RBdINxv7DbpseN1UMGvWGP3uuT2mlM4WlbmdVpDokJkaBL8m3Z0TNJTcIVzzSlToJ4hMldgw==" workbookSaltValue="5qPCtUu+aZXSURd/5ozOqQ==" workbookSpinCount="100000" lockStructure="1"/>
  <bookViews>
    <workbookView xWindow="10695" yWindow="465" windowWidth="28395" windowHeight="17715"/>
  </bookViews>
  <sheets>
    <sheet name="基本登録情報" sheetId="1" r:id="rId1"/>
    <sheet name="男子様式" sheetId="3" r:id="rId2"/>
    <sheet name="女子様式" sheetId="4" r:id="rId3"/>
    <sheet name="人数チェック表" sheetId="13" r:id="rId4"/>
    <sheet name="明細書" sheetId="5" r:id="rId5"/>
    <sheet name="登録データ" sheetId="12" state="hidden" r:id="rId6"/>
    <sheet name="男子mat" sheetId="6" state="hidden" r:id="rId7"/>
    <sheet name="女子mat" sheetId="7" state="hidden" r:id="rId8"/>
    <sheet name="所属" sheetId="8" state="hidden" r:id="rId9"/>
  </sheets>
  <externalReferences>
    <externalReference r:id="rId10"/>
  </externalReferences>
  <definedNames>
    <definedName name="_xlnm.Print_Area" localSheetId="0">基本登録情報!$A$1:$H$24</definedName>
    <definedName name="_xlnm.Print_Area" localSheetId="2">女子様式!$A$1:$W$622</definedName>
    <definedName name="_xlnm.Print_Area" localSheetId="1">男子様式!$A$1:$W$622</definedName>
    <definedName name="_xlnm.Print_Area" localSheetId="4">明細書!$A$1:$I$57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H27" i="3" l="1"/>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322" i="3"/>
  <c r="AH323" i="3"/>
  <c r="AH324" i="3"/>
  <c r="AH325" i="3"/>
  <c r="AH326" i="3"/>
  <c r="AH327" i="3"/>
  <c r="AH328" i="3"/>
  <c r="AH329" i="3"/>
  <c r="AH330" i="3"/>
  <c r="AH331" i="3"/>
  <c r="AH332" i="3"/>
  <c r="AH333" i="3"/>
  <c r="AH334" i="3"/>
  <c r="AH335" i="3"/>
  <c r="AH336" i="3"/>
  <c r="AH337" i="3"/>
  <c r="AH338" i="3"/>
  <c r="AH339" i="3"/>
  <c r="AH340" i="3"/>
  <c r="AH341" i="3"/>
  <c r="AH342" i="3"/>
  <c r="AH343" i="3"/>
  <c r="AH344" i="3"/>
  <c r="AH345" i="3"/>
  <c r="AH346" i="3"/>
  <c r="AH347" i="3"/>
  <c r="AH348" i="3"/>
  <c r="AH349" i="3"/>
  <c r="AH350" i="3"/>
  <c r="AH351" i="3"/>
  <c r="AH352" i="3"/>
  <c r="AH353" i="3"/>
  <c r="AH354" i="3"/>
  <c r="AH355" i="3"/>
  <c r="AH356" i="3"/>
  <c r="AH357" i="3"/>
  <c r="AH358" i="3"/>
  <c r="AH359" i="3"/>
  <c r="AH360" i="3"/>
  <c r="AH361" i="3"/>
  <c r="AH362" i="3"/>
  <c r="AH363" i="3"/>
  <c r="AH364" i="3"/>
  <c r="AH365" i="3"/>
  <c r="AH366" i="3"/>
  <c r="AH367" i="3"/>
  <c r="AH368" i="3"/>
  <c r="AH369" i="3"/>
  <c r="AH370" i="3"/>
  <c r="AH371" i="3"/>
  <c r="AH372" i="3"/>
  <c r="AH373" i="3"/>
  <c r="AH374" i="3"/>
  <c r="AH375" i="3"/>
  <c r="AH376" i="3"/>
  <c r="AH377" i="3"/>
  <c r="AH378" i="3"/>
  <c r="AH379" i="3"/>
  <c r="AH380" i="3"/>
  <c r="AH381" i="3"/>
  <c r="AH382" i="3"/>
  <c r="AH383" i="3"/>
  <c r="AH384" i="3"/>
  <c r="AH385" i="3"/>
  <c r="AH386" i="3"/>
  <c r="AH387" i="3"/>
  <c r="AH388" i="3"/>
  <c r="AH389" i="3"/>
  <c r="AH390" i="3"/>
  <c r="AH391" i="3"/>
  <c r="AH392" i="3"/>
  <c r="AH393" i="3"/>
  <c r="AH394" i="3"/>
  <c r="AH395" i="3"/>
  <c r="AH396" i="3"/>
  <c r="AH397" i="3"/>
  <c r="AH398" i="3"/>
  <c r="AH399" i="3"/>
  <c r="AH400" i="3"/>
  <c r="AH401" i="3"/>
  <c r="AH402" i="3"/>
  <c r="AH403" i="3"/>
  <c r="AH404" i="3"/>
  <c r="AH405" i="3"/>
  <c r="AH406" i="3"/>
  <c r="AH407" i="3"/>
  <c r="AH408" i="3"/>
  <c r="AH409" i="3"/>
  <c r="AH410" i="3"/>
  <c r="AH411" i="3"/>
  <c r="AH412" i="3"/>
  <c r="AH413" i="3"/>
  <c r="AH414" i="3"/>
  <c r="AH415" i="3"/>
  <c r="AH416" i="3"/>
  <c r="AH417" i="3"/>
  <c r="AH418" i="3"/>
  <c r="AH419" i="3"/>
  <c r="AH420" i="3"/>
  <c r="AH421" i="3"/>
  <c r="AH422" i="3"/>
  <c r="AH423" i="3"/>
  <c r="AH424" i="3"/>
  <c r="AH425" i="3"/>
  <c r="AH426" i="3"/>
  <c r="AH427" i="3"/>
  <c r="AH428" i="3"/>
  <c r="AH429" i="3"/>
  <c r="AH430" i="3"/>
  <c r="AH431" i="3"/>
  <c r="AH432" i="3"/>
  <c r="AH433" i="3"/>
  <c r="AH434" i="3"/>
  <c r="AH435" i="3"/>
  <c r="AH436" i="3"/>
  <c r="AH437" i="3"/>
  <c r="AH438" i="3"/>
  <c r="AH439" i="3"/>
  <c r="AH440" i="3"/>
  <c r="AH441" i="3"/>
  <c r="AH442" i="3"/>
  <c r="AH443" i="3"/>
  <c r="AH444" i="3"/>
  <c r="AH445" i="3"/>
  <c r="AH446" i="3"/>
  <c r="AH447" i="3"/>
  <c r="AH448" i="3"/>
  <c r="AH449" i="3"/>
  <c r="AH450" i="3"/>
  <c r="AH451" i="3"/>
  <c r="AH452" i="3"/>
  <c r="AH453" i="3"/>
  <c r="AH454" i="3"/>
  <c r="AH455" i="3"/>
  <c r="AH456" i="3"/>
  <c r="AH457" i="3"/>
  <c r="AH458" i="3"/>
  <c r="AH459" i="3"/>
  <c r="AH460" i="3"/>
  <c r="AH461" i="3"/>
  <c r="AH462" i="3"/>
  <c r="AH463" i="3"/>
  <c r="AH464" i="3"/>
  <c r="AH465" i="3"/>
  <c r="AH466" i="3"/>
  <c r="AH467" i="3"/>
  <c r="AH468" i="3"/>
  <c r="AH469" i="3"/>
  <c r="AH470" i="3"/>
  <c r="AH471" i="3"/>
  <c r="AH472" i="3"/>
  <c r="AH473" i="3"/>
  <c r="AH474" i="3"/>
  <c r="AH475" i="3"/>
  <c r="AH476" i="3"/>
  <c r="AH477" i="3"/>
  <c r="AH478" i="3"/>
  <c r="AH479" i="3"/>
  <c r="AH480" i="3"/>
  <c r="AH481" i="3"/>
  <c r="AH482" i="3"/>
  <c r="AH483" i="3"/>
  <c r="AH484" i="3"/>
  <c r="AH485" i="3"/>
  <c r="AH486" i="3"/>
  <c r="AH487" i="3"/>
  <c r="AH488" i="3"/>
  <c r="AH489" i="3"/>
  <c r="AH490" i="3"/>
  <c r="AH491" i="3"/>
  <c r="AH492" i="3"/>
  <c r="AH493" i="3"/>
  <c r="AH494" i="3"/>
  <c r="AH495" i="3"/>
  <c r="AH496" i="3"/>
  <c r="AH497" i="3"/>
  <c r="AH498" i="3"/>
  <c r="AH499" i="3"/>
  <c r="AH500" i="3"/>
  <c r="AH501" i="3"/>
  <c r="AH502" i="3"/>
  <c r="AH503" i="3"/>
  <c r="AH504" i="3"/>
  <c r="AH505" i="3"/>
  <c r="AH506" i="3"/>
  <c r="AH507" i="3"/>
  <c r="AH508" i="3"/>
  <c r="AH509" i="3"/>
  <c r="AH510" i="3"/>
  <c r="AH511" i="3"/>
  <c r="AH512" i="3"/>
  <c r="AH513" i="3"/>
  <c r="AH514" i="3"/>
  <c r="AH515" i="3"/>
  <c r="AH516" i="3"/>
  <c r="AH517" i="3"/>
  <c r="AH518" i="3"/>
  <c r="AH519" i="3"/>
  <c r="AH520" i="3"/>
  <c r="AH521" i="3"/>
  <c r="AH522" i="3"/>
  <c r="AH523" i="3"/>
  <c r="AH524" i="3"/>
  <c r="AH525" i="3"/>
  <c r="AH526" i="3"/>
  <c r="AH527" i="3"/>
  <c r="AH528" i="3"/>
  <c r="AH529" i="3"/>
  <c r="AH530" i="3"/>
  <c r="AH531" i="3"/>
  <c r="AH532" i="3"/>
  <c r="AH533" i="3"/>
  <c r="AH534" i="3"/>
  <c r="AH535" i="3"/>
  <c r="AH536" i="3"/>
  <c r="AH537" i="3"/>
  <c r="AH538" i="3"/>
  <c r="AH539" i="3"/>
  <c r="AH540" i="3"/>
  <c r="AH541" i="3"/>
  <c r="AH542" i="3"/>
  <c r="AH543" i="3"/>
  <c r="AH544" i="3"/>
  <c r="AH545" i="3"/>
  <c r="AH546" i="3"/>
  <c r="AH547" i="3"/>
  <c r="AH548" i="3"/>
  <c r="AH549" i="3"/>
  <c r="AH550" i="3"/>
  <c r="AH551" i="3"/>
  <c r="AH552" i="3"/>
  <c r="AH553" i="3"/>
  <c r="AH554" i="3"/>
  <c r="AH555" i="3"/>
  <c r="AH556" i="3"/>
  <c r="AH557" i="3"/>
  <c r="AH558" i="3"/>
  <c r="AH559" i="3"/>
  <c r="AH560" i="3"/>
  <c r="AH561" i="3"/>
  <c r="AH562" i="3"/>
  <c r="AH563" i="3"/>
  <c r="AH564" i="3"/>
  <c r="AH565" i="3"/>
  <c r="AH566" i="3"/>
  <c r="AH567" i="3"/>
  <c r="AH568" i="3"/>
  <c r="AH569" i="3"/>
  <c r="AH570" i="3"/>
  <c r="AH571" i="3"/>
  <c r="AH572" i="3"/>
  <c r="AH573" i="3"/>
  <c r="AH574" i="3"/>
  <c r="AH575" i="3"/>
  <c r="AH576" i="3"/>
  <c r="AH577" i="3"/>
  <c r="AH578" i="3"/>
  <c r="AH579" i="3"/>
  <c r="AH580" i="3"/>
  <c r="AH581" i="3"/>
  <c r="AH582" i="3"/>
  <c r="AH583" i="3"/>
  <c r="AH584" i="3"/>
  <c r="AH585" i="3"/>
  <c r="AH586" i="3"/>
  <c r="AH587" i="3"/>
  <c r="AH588" i="3"/>
  <c r="AH589" i="3"/>
  <c r="AH590" i="3"/>
  <c r="AH591" i="3"/>
  <c r="AH592" i="3"/>
  <c r="AH593" i="3"/>
  <c r="AH594" i="3"/>
  <c r="AH595" i="3"/>
  <c r="AH596" i="3"/>
  <c r="AH597" i="3"/>
  <c r="AH598" i="3"/>
  <c r="AH599" i="3"/>
  <c r="AH600" i="3"/>
  <c r="AH601" i="3"/>
  <c r="AH602" i="3"/>
  <c r="AH603" i="3"/>
  <c r="AH604" i="3"/>
  <c r="AH605" i="3"/>
  <c r="AH606" i="3"/>
  <c r="AH607" i="3"/>
  <c r="AH608" i="3"/>
  <c r="AH609" i="3"/>
  <c r="AH610" i="3"/>
  <c r="AH611" i="3"/>
  <c r="AH612" i="3"/>
  <c r="AH613" i="3"/>
  <c r="AH614" i="3"/>
  <c r="AH615" i="3"/>
  <c r="AH616" i="3"/>
  <c r="AH617" i="3"/>
  <c r="AH618" i="3"/>
  <c r="AH619" i="3"/>
  <c r="AH620" i="3"/>
  <c r="AH22" i="3"/>
  <c r="AH23" i="3"/>
  <c r="AH24" i="3"/>
  <c r="AH25" i="3"/>
  <c r="AH26" i="3"/>
  <c r="AH21" i="3"/>
  <c r="AH22" i="4" l="1"/>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13" i="4"/>
  <c r="AH114" i="4"/>
  <c r="AH115" i="4"/>
  <c r="AH116" i="4"/>
  <c r="AH117" i="4"/>
  <c r="AH118" i="4"/>
  <c r="AH119" i="4"/>
  <c r="AH120" i="4"/>
  <c r="AH121" i="4"/>
  <c r="AH122" i="4"/>
  <c r="AH123" i="4"/>
  <c r="AH124" i="4"/>
  <c r="AH125" i="4"/>
  <c r="AH126" i="4"/>
  <c r="AH127" i="4"/>
  <c r="AH128" i="4"/>
  <c r="AH129" i="4"/>
  <c r="AH130" i="4"/>
  <c r="AH131" i="4"/>
  <c r="AH132" i="4"/>
  <c r="AH133" i="4"/>
  <c r="AH134" i="4"/>
  <c r="AH135" i="4"/>
  <c r="AH136" i="4"/>
  <c r="AH137" i="4"/>
  <c r="AH138" i="4"/>
  <c r="AH139" i="4"/>
  <c r="AH140" i="4"/>
  <c r="AH141" i="4"/>
  <c r="AH142" i="4"/>
  <c r="AH143" i="4"/>
  <c r="AH144" i="4"/>
  <c r="AH145" i="4"/>
  <c r="AH146" i="4"/>
  <c r="AH147" i="4"/>
  <c r="AH148" i="4"/>
  <c r="AH149" i="4"/>
  <c r="AH150" i="4"/>
  <c r="AH151" i="4"/>
  <c r="AH152" i="4"/>
  <c r="AH153" i="4"/>
  <c r="AH154" i="4"/>
  <c r="AH155" i="4"/>
  <c r="AH156" i="4"/>
  <c r="AH157" i="4"/>
  <c r="AH158" i="4"/>
  <c r="AH159" i="4"/>
  <c r="AH160" i="4"/>
  <c r="AH161" i="4"/>
  <c r="AH162" i="4"/>
  <c r="AH163" i="4"/>
  <c r="AH164" i="4"/>
  <c r="AH165" i="4"/>
  <c r="AH166" i="4"/>
  <c r="AH167" i="4"/>
  <c r="AH168" i="4"/>
  <c r="AH169" i="4"/>
  <c r="AH170" i="4"/>
  <c r="AH171" i="4"/>
  <c r="AH172" i="4"/>
  <c r="AH173" i="4"/>
  <c r="AH174" i="4"/>
  <c r="AH175" i="4"/>
  <c r="AH176" i="4"/>
  <c r="AH177" i="4"/>
  <c r="AH178" i="4"/>
  <c r="AH179" i="4"/>
  <c r="AH180" i="4"/>
  <c r="AH181" i="4"/>
  <c r="AH182" i="4"/>
  <c r="AH183" i="4"/>
  <c r="AH184" i="4"/>
  <c r="AH185" i="4"/>
  <c r="AH186" i="4"/>
  <c r="AH187" i="4"/>
  <c r="AH188" i="4"/>
  <c r="AH189" i="4"/>
  <c r="AH190" i="4"/>
  <c r="AH191" i="4"/>
  <c r="AH192" i="4"/>
  <c r="AH193" i="4"/>
  <c r="AH194" i="4"/>
  <c r="AH195" i="4"/>
  <c r="AH196" i="4"/>
  <c r="AH197" i="4"/>
  <c r="AH198" i="4"/>
  <c r="AH199" i="4"/>
  <c r="AH200" i="4"/>
  <c r="AH201" i="4"/>
  <c r="AH202" i="4"/>
  <c r="AH203" i="4"/>
  <c r="AH204" i="4"/>
  <c r="AH205" i="4"/>
  <c r="AH206" i="4"/>
  <c r="AH207" i="4"/>
  <c r="AH208" i="4"/>
  <c r="AH209" i="4"/>
  <c r="AH210" i="4"/>
  <c r="AH211" i="4"/>
  <c r="AH212" i="4"/>
  <c r="AH213" i="4"/>
  <c r="AH214" i="4"/>
  <c r="AH215" i="4"/>
  <c r="AH216" i="4"/>
  <c r="AH217" i="4"/>
  <c r="AH218" i="4"/>
  <c r="AH219" i="4"/>
  <c r="AH220" i="4"/>
  <c r="AH221" i="4"/>
  <c r="AH222" i="4"/>
  <c r="AH223" i="4"/>
  <c r="AH224" i="4"/>
  <c r="AH225" i="4"/>
  <c r="AH226" i="4"/>
  <c r="AH227" i="4"/>
  <c r="AH228" i="4"/>
  <c r="AH229" i="4"/>
  <c r="AH230" i="4"/>
  <c r="AH231" i="4"/>
  <c r="AH232" i="4"/>
  <c r="AH233" i="4"/>
  <c r="AH234" i="4"/>
  <c r="AH235" i="4"/>
  <c r="AH236" i="4"/>
  <c r="AH237" i="4"/>
  <c r="AH238" i="4"/>
  <c r="AH239" i="4"/>
  <c r="AH240" i="4"/>
  <c r="AH241" i="4"/>
  <c r="AH242" i="4"/>
  <c r="AH243" i="4"/>
  <c r="AH244" i="4"/>
  <c r="AH245" i="4"/>
  <c r="AH246" i="4"/>
  <c r="AH247" i="4"/>
  <c r="AH248" i="4"/>
  <c r="AH249" i="4"/>
  <c r="AH250" i="4"/>
  <c r="AH251" i="4"/>
  <c r="AH252" i="4"/>
  <c r="AH253" i="4"/>
  <c r="AH254" i="4"/>
  <c r="AH255" i="4"/>
  <c r="AH256" i="4"/>
  <c r="AH257" i="4"/>
  <c r="AH258" i="4"/>
  <c r="AH259" i="4"/>
  <c r="AH260" i="4"/>
  <c r="AH261" i="4"/>
  <c r="AH262" i="4"/>
  <c r="AH263" i="4"/>
  <c r="AH264" i="4"/>
  <c r="AH265" i="4"/>
  <c r="AH266" i="4"/>
  <c r="AH267" i="4"/>
  <c r="AH268" i="4"/>
  <c r="AH269" i="4"/>
  <c r="AH270" i="4"/>
  <c r="AH271" i="4"/>
  <c r="AH272" i="4"/>
  <c r="AH273" i="4"/>
  <c r="AH274" i="4"/>
  <c r="AH275" i="4"/>
  <c r="AH276" i="4"/>
  <c r="AH277" i="4"/>
  <c r="AH278" i="4"/>
  <c r="AH279" i="4"/>
  <c r="AH280" i="4"/>
  <c r="AH281" i="4"/>
  <c r="AH282" i="4"/>
  <c r="AH283" i="4"/>
  <c r="AH284" i="4"/>
  <c r="AH285" i="4"/>
  <c r="AH286" i="4"/>
  <c r="AH287" i="4"/>
  <c r="AH288" i="4"/>
  <c r="AH289" i="4"/>
  <c r="AH290" i="4"/>
  <c r="AH291" i="4"/>
  <c r="AH292" i="4"/>
  <c r="AH293" i="4"/>
  <c r="AH294" i="4"/>
  <c r="AH295" i="4"/>
  <c r="AH296" i="4"/>
  <c r="AH297" i="4"/>
  <c r="AH298" i="4"/>
  <c r="AH299" i="4"/>
  <c r="AH300" i="4"/>
  <c r="AH301" i="4"/>
  <c r="AH302" i="4"/>
  <c r="AH303" i="4"/>
  <c r="AH304" i="4"/>
  <c r="AH305" i="4"/>
  <c r="AH306" i="4"/>
  <c r="AH307" i="4"/>
  <c r="AH308" i="4"/>
  <c r="AH309" i="4"/>
  <c r="AH310" i="4"/>
  <c r="AH311" i="4"/>
  <c r="AH312" i="4"/>
  <c r="AH313" i="4"/>
  <c r="AH314" i="4"/>
  <c r="AH315" i="4"/>
  <c r="AH316" i="4"/>
  <c r="AH317" i="4"/>
  <c r="AH318" i="4"/>
  <c r="AH319" i="4"/>
  <c r="AH320" i="4"/>
  <c r="AH321" i="4"/>
  <c r="AH322" i="4"/>
  <c r="AH323" i="4"/>
  <c r="AH324" i="4"/>
  <c r="AH325" i="4"/>
  <c r="AH326" i="4"/>
  <c r="AH327" i="4"/>
  <c r="AH328" i="4"/>
  <c r="AH329" i="4"/>
  <c r="AH330" i="4"/>
  <c r="AH331" i="4"/>
  <c r="AH332" i="4"/>
  <c r="AH333" i="4"/>
  <c r="AH334" i="4"/>
  <c r="AH335" i="4"/>
  <c r="AH336" i="4"/>
  <c r="AH337" i="4"/>
  <c r="AH338" i="4"/>
  <c r="AH339" i="4"/>
  <c r="AH340" i="4"/>
  <c r="AH341" i="4"/>
  <c r="AH342" i="4"/>
  <c r="AH343" i="4"/>
  <c r="AH344" i="4"/>
  <c r="AH345" i="4"/>
  <c r="AH346" i="4"/>
  <c r="AH347" i="4"/>
  <c r="AH348" i="4"/>
  <c r="AH349" i="4"/>
  <c r="AH350" i="4"/>
  <c r="AH351" i="4"/>
  <c r="AH352" i="4"/>
  <c r="AH353" i="4"/>
  <c r="AH354" i="4"/>
  <c r="AH355" i="4"/>
  <c r="AH356" i="4"/>
  <c r="AH357" i="4"/>
  <c r="AH358" i="4"/>
  <c r="AH359" i="4"/>
  <c r="AH360" i="4"/>
  <c r="AH361" i="4"/>
  <c r="AH362" i="4"/>
  <c r="AH363" i="4"/>
  <c r="AH364" i="4"/>
  <c r="AH365" i="4"/>
  <c r="AH366" i="4"/>
  <c r="AH367" i="4"/>
  <c r="AH368" i="4"/>
  <c r="AH369" i="4"/>
  <c r="AH370" i="4"/>
  <c r="AH371" i="4"/>
  <c r="AH372" i="4"/>
  <c r="AH373" i="4"/>
  <c r="AH374" i="4"/>
  <c r="AH375" i="4"/>
  <c r="AH376" i="4"/>
  <c r="AH377" i="4"/>
  <c r="AH378" i="4"/>
  <c r="AH379" i="4"/>
  <c r="AH380" i="4"/>
  <c r="AH381" i="4"/>
  <c r="AH382" i="4"/>
  <c r="AH383" i="4"/>
  <c r="AH384" i="4"/>
  <c r="AH385" i="4"/>
  <c r="AH386" i="4"/>
  <c r="AH387" i="4"/>
  <c r="AH388" i="4"/>
  <c r="AH389" i="4"/>
  <c r="AH390" i="4"/>
  <c r="AH391" i="4"/>
  <c r="AH392" i="4"/>
  <c r="AH393" i="4"/>
  <c r="AH394" i="4"/>
  <c r="AH395" i="4"/>
  <c r="AH396" i="4"/>
  <c r="AH397" i="4"/>
  <c r="AH398" i="4"/>
  <c r="AH399" i="4"/>
  <c r="AH400" i="4"/>
  <c r="AH401" i="4"/>
  <c r="AH402" i="4"/>
  <c r="AH403" i="4"/>
  <c r="AH404" i="4"/>
  <c r="AH405" i="4"/>
  <c r="AH406" i="4"/>
  <c r="AH407" i="4"/>
  <c r="AH408" i="4"/>
  <c r="AH409" i="4"/>
  <c r="AH410" i="4"/>
  <c r="AH411" i="4"/>
  <c r="AH412" i="4"/>
  <c r="AH413" i="4"/>
  <c r="AH414" i="4"/>
  <c r="AH415" i="4"/>
  <c r="AH416" i="4"/>
  <c r="AH417" i="4"/>
  <c r="AH418" i="4"/>
  <c r="AH419" i="4"/>
  <c r="AH420" i="4"/>
  <c r="AH421" i="4"/>
  <c r="AH422" i="4"/>
  <c r="AH423" i="4"/>
  <c r="AH424" i="4"/>
  <c r="AH425" i="4"/>
  <c r="AH426" i="4"/>
  <c r="AH427" i="4"/>
  <c r="AH428" i="4"/>
  <c r="AH429" i="4"/>
  <c r="AH430" i="4"/>
  <c r="AH431" i="4"/>
  <c r="AH432" i="4"/>
  <c r="AH433" i="4"/>
  <c r="AH434" i="4"/>
  <c r="AH435" i="4"/>
  <c r="AH436" i="4"/>
  <c r="AH437" i="4"/>
  <c r="AH438" i="4"/>
  <c r="AH439" i="4"/>
  <c r="AH440" i="4"/>
  <c r="AH441" i="4"/>
  <c r="AH442" i="4"/>
  <c r="AH443" i="4"/>
  <c r="AH444" i="4"/>
  <c r="AH445" i="4"/>
  <c r="AH446" i="4"/>
  <c r="AH447" i="4"/>
  <c r="AH448" i="4"/>
  <c r="AH449" i="4"/>
  <c r="AH450" i="4"/>
  <c r="AH451" i="4"/>
  <c r="AH452" i="4"/>
  <c r="AH453" i="4"/>
  <c r="AH454" i="4"/>
  <c r="AH455" i="4"/>
  <c r="AH456" i="4"/>
  <c r="AH457" i="4"/>
  <c r="AH458" i="4"/>
  <c r="AH459" i="4"/>
  <c r="AH460" i="4"/>
  <c r="AH461" i="4"/>
  <c r="AH462" i="4"/>
  <c r="AH463" i="4"/>
  <c r="AH464" i="4"/>
  <c r="AH465" i="4"/>
  <c r="AH466" i="4"/>
  <c r="AH467" i="4"/>
  <c r="AH468" i="4"/>
  <c r="AH469" i="4"/>
  <c r="AH470" i="4"/>
  <c r="AH471" i="4"/>
  <c r="AH472" i="4"/>
  <c r="AH473" i="4"/>
  <c r="AH474" i="4"/>
  <c r="AH475" i="4"/>
  <c r="AH476" i="4"/>
  <c r="AH477" i="4"/>
  <c r="AH478" i="4"/>
  <c r="AH479" i="4"/>
  <c r="AH480" i="4"/>
  <c r="AH481" i="4"/>
  <c r="AH482" i="4"/>
  <c r="AH483" i="4"/>
  <c r="AH484" i="4"/>
  <c r="AH485" i="4"/>
  <c r="AH486" i="4"/>
  <c r="AH487" i="4"/>
  <c r="AH488" i="4"/>
  <c r="AH489" i="4"/>
  <c r="AH490" i="4"/>
  <c r="AH491" i="4"/>
  <c r="AH492" i="4"/>
  <c r="AH493" i="4"/>
  <c r="AH494" i="4"/>
  <c r="AH495" i="4"/>
  <c r="AH496" i="4"/>
  <c r="AH497" i="4"/>
  <c r="AH498" i="4"/>
  <c r="AH499" i="4"/>
  <c r="AH500" i="4"/>
  <c r="AH501" i="4"/>
  <c r="AH502" i="4"/>
  <c r="AH503" i="4"/>
  <c r="AH504" i="4"/>
  <c r="AH505" i="4"/>
  <c r="AH506" i="4"/>
  <c r="AH507" i="4"/>
  <c r="AH508" i="4"/>
  <c r="AH509" i="4"/>
  <c r="AH510" i="4"/>
  <c r="AH511" i="4"/>
  <c r="AH512" i="4"/>
  <c r="AH513" i="4"/>
  <c r="AH514" i="4"/>
  <c r="AH515" i="4"/>
  <c r="AH516" i="4"/>
  <c r="AH517" i="4"/>
  <c r="AH518" i="4"/>
  <c r="AH519" i="4"/>
  <c r="AH520" i="4"/>
  <c r="AH521" i="4"/>
  <c r="AH522" i="4"/>
  <c r="AH523" i="4"/>
  <c r="AH524" i="4"/>
  <c r="AH525" i="4"/>
  <c r="AH526" i="4"/>
  <c r="AH527" i="4"/>
  <c r="AH528" i="4"/>
  <c r="AH529" i="4"/>
  <c r="AH530" i="4"/>
  <c r="AH531" i="4"/>
  <c r="AH532" i="4"/>
  <c r="AH533" i="4"/>
  <c r="AH534" i="4"/>
  <c r="AH535" i="4"/>
  <c r="AH536" i="4"/>
  <c r="AH537" i="4"/>
  <c r="AH538" i="4"/>
  <c r="AH539" i="4"/>
  <c r="AH540" i="4"/>
  <c r="AH541" i="4"/>
  <c r="AH542" i="4"/>
  <c r="AH543" i="4"/>
  <c r="AH544" i="4"/>
  <c r="AH545" i="4"/>
  <c r="AH546" i="4"/>
  <c r="AH547" i="4"/>
  <c r="AH548" i="4"/>
  <c r="AH549" i="4"/>
  <c r="AH550" i="4"/>
  <c r="AH551" i="4"/>
  <c r="AH552" i="4"/>
  <c r="AH553" i="4"/>
  <c r="AH554" i="4"/>
  <c r="AH555" i="4"/>
  <c r="AH556" i="4"/>
  <c r="AH557" i="4"/>
  <c r="AH558" i="4"/>
  <c r="AH559" i="4"/>
  <c r="AH560" i="4"/>
  <c r="AH561" i="4"/>
  <c r="AH562" i="4"/>
  <c r="AH563" i="4"/>
  <c r="AH564" i="4"/>
  <c r="AH565" i="4"/>
  <c r="AH566" i="4"/>
  <c r="AH567" i="4"/>
  <c r="AH568" i="4"/>
  <c r="AH569" i="4"/>
  <c r="AH570" i="4"/>
  <c r="AH571" i="4"/>
  <c r="AH572" i="4"/>
  <c r="AH573" i="4"/>
  <c r="AH574" i="4"/>
  <c r="AH575" i="4"/>
  <c r="AH576" i="4"/>
  <c r="AH577" i="4"/>
  <c r="AH578" i="4"/>
  <c r="AH579" i="4"/>
  <c r="AH580" i="4"/>
  <c r="AH581" i="4"/>
  <c r="AH582" i="4"/>
  <c r="AH583" i="4"/>
  <c r="AH584" i="4"/>
  <c r="AH585" i="4"/>
  <c r="AH586" i="4"/>
  <c r="AH587" i="4"/>
  <c r="AH588" i="4"/>
  <c r="AH589" i="4"/>
  <c r="AH590" i="4"/>
  <c r="AH591" i="4"/>
  <c r="AH592" i="4"/>
  <c r="AH593" i="4"/>
  <c r="AH594" i="4"/>
  <c r="AH595" i="4"/>
  <c r="AH596" i="4"/>
  <c r="AH597" i="4"/>
  <c r="AH598" i="4"/>
  <c r="AH599" i="4"/>
  <c r="AH600" i="4"/>
  <c r="AH601" i="4"/>
  <c r="AH602" i="4"/>
  <c r="AH603" i="4"/>
  <c r="AH604" i="4"/>
  <c r="AH605" i="4"/>
  <c r="AH606" i="4"/>
  <c r="AH607" i="4"/>
  <c r="AH608" i="4"/>
  <c r="AH609" i="4"/>
  <c r="AH610" i="4"/>
  <c r="AH611" i="4"/>
  <c r="AH612" i="4"/>
  <c r="AH613" i="4"/>
  <c r="AH614" i="4"/>
  <c r="AH615" i="4"/>
  <c r="AH616" i="4"/>
  <c r="AH617" i="4"/>
  <c r="AH618" i="4"/>
  <c r="AH619" i="4"/>
  <c r="AH620" i="4"/>
  <c r="S27" i="4" l="1"/>
  <c r="U27" i="4"/>
  <c r="S30" i="4"/>
  <c r="U30" i="4"/>
  <c r="S33" i="4"/>
  <c r="U33" i="4"/>
  <c r="S36" i="4"/>
  <c r="U36" i="4"/>
  <c r="S39" i="4"/>
  <c r="U39" i="4"/>
  <c r="S42" i="4"/>
  <c r="U42" i="4"/>
  <c r="S45" i="4"/>
  <c r="U45" i="4"/>
  <c r="S48" i="4"/>
  <c r="U48" i="4"/>
  <c r="S51" i="4"/>
  <c r="U51" i="4"/>
  <c r="S54" i="4"/>
  <c r="U54" i="4"/>
  <c r="S57" i="4"/>
  <c r="U57" i="4"/>
  <c r="S60" i="4"/>
  <c r="U60" i="4"/>
  <c r="S63" i="4"/>
  <c r="U63" i="4"/>
  <c r="S66" i="4"/>
  <c r="U66" i="4"/>
  <c r="S69" i="4"/>
  <c r="U69" i="4"/>
  <c r="S72" i="4"/>
  <c r="U72" i="4"/>
  <c r="S75" i="4"/>
  <c r="U75" i="4"/>
  <c r="S78" i="4"/>
  <c r="U78" i="4"/>
  <c r="S81" i="4"/>
  <c r="U81" i="4"/>
  <c r="S84" i="4"/>
  <c r="U84" i="4"/>
  <c r="S87" i="4"/>
  <c r="U87" i="4"/>
  <c r="S90" i="4"/>
  <c r="U90" i="4"/>
  <c r="S93" i="4"/>
  <c r="U93" i="4"/>
  <c r="S96" i="4"/>
  <c r="U96" i="4"/>
  <c r="S99" i="4"/>
  <c r="U99" i="4"/>
  <c r="S102" i="4"/>
  <c r="U102" i="4"/>
  <c r="S105" i="4"/>
  <c r="U105" i="4"/>
  <c r="S108" i="4"/>
  <c r="U108" i="4"/>
  <c r="S111" i="4"/>
  <c r="U111" i="4"/>
  <c r="S114" i="4"/>
  <c r="U114" i="4"/>
  <c r="S117" i="4"/>
  <c r="U117" i="4"/>
  <c r="S120" i="4"/>
  <c r="U120" i="4"/>
  <c r="S123" i="4"/>
  <c r="U123" i="4"/>
  <c r="S126" i="4"/>
  <c r="U126" i="4"/>
  <c r="S129" i="4"/>
  <c r="U129" i="4"/>
  <c r="S132" i="4"/>
  <c r="U132" i="4"/>
  <c r="S135" i="4"/>
  <c r="U135" i="4"/>
  <c r="S138" i="4"/>
  <c r="U138" i="4"/>
  <c r="S141" i="4"/>
  <c r="U141" i="4"/>
  <c r="S144" i="4"/>
  <c r="U144" i="4"/>
  <c r="S147" i="4"/>
  <c r="U147" i="4"/>
  <c r="S150" i="4"/>
  <c r="U150" i="4"/>
  <c r="S153" i="4"/>
  <c r="U153" i="4"/>
  <c r="S156" i="4"/>
  <c r="U156" i="4"/>
  <c r="S159" i="4"/>
  <c r="U159" i="4"/>
  <c r="S162" i="4"/>
  <c r="U162" i="4"/>
  <c r="S165" i="4"/>
  <c r="U165" i="4"/>
  <c r="S168" i="4"/>
  <c r="U168" i="4"/>
  <c r="S171" i="4"/>
  <c r="U171" i="4"/>
  <c r="S174" i="4"/>
  <c r="U174" i="4"/>
  <c r="S177" i="4"/>
  <c r="U177" i="4"/>
  <c r="S180" i="4"/>
  <c r="U180" i="4"/>
  <c r="S183" i="4"/>
  <c r="U183" i="4"/>
  <c r="S186" i="4"/>
  <c r="U186" i="4"/>
  <c r="S189" i="4"/>
  <c r="U189" i="4"/>
  <c r="S192" i="4"/>
  <c r="U192" i="4"/>
  <c r="S195" i="4"/>
  <c r="U195" i="4"/>
  <c r="S198" i="4"/>
  <c r="U198" i="4"/>
  <c r="S201" i="4"/>
  <c r="U201" i="4"/>
  <c r="S204" i="4"/>
  <c r="U204" i="4"/>
  <c r="S207" i="4"/>
  <c r="U207" i="4"/>
  <c r="S210" i="4"/>
  <c r="U210" i="4"/>
  <c r="S213" i="4"/>
  <c r="U213" i="4"/>
  <c r="S216" i="4"/>
  <c r="U216" i="4"/>
  <c r="S219" i="4"/>
  <c r="U219" i="4"/>
  <c r="S222" i="4"/>
  <c r="U222" i="4"/>
  <c r="S225" i="4"/>
  <c r="U225" i="4"/>
  <c r="S228" i="4"/>
  <c r="U228" i="4"/>
  <c r="S231" i="4"/>
  <c r="U231" i="4"/>
  <c r="S234" i="4"/>
  <c r="U234" i="4"/>
  <c r="S237" i="4"/>
  <c r="U237" i="4"/>
  <c r="S240" i="4"/>
  <c r="U240" i="4"/>
  <c r="S243" i="4"/>
  <c r="U243" i="4"/>
  <c r="S246" i="4"/>
  <c r="U246" i="4"/>
  <c r="S249" i="4"/>
  <c r="U249" i="4"/>
  <c r="S252" i="4"/>
  <c r="U252" i="4"/>
  <c r="S255" i="4"/>
  <c r="U255" i="4"/>
  <c r="S258" i="4"/>
  <c r="U258" i="4"/>
  <c r="S261" i="4"/>
  <c r="U261" i="4"/>
  <c r="S264" i="4"/>
  <c r="U264" i="4"/>
  <c r="S267" i="4"/>
  <c r="U267" i="4"/>
  <c r="S270" i="4"/>
  <c r="U270" i="4"/>
  <c r="S273" i="4"/>
  <c r="U273" i="4"/>
  <c r="S276" i="4"/>
  <c r="U276" i="4"/>
  <c r="S279" i="4"/>
  <c r="U279" i="4"/>
  <c r="S282" i="4"/>
  <c r="U282" i="4"/>
  <c r="S285" i="4"/>
  <c r="U285" i="4"/>
  <c r="S288" i="4"/>
  <c r="U288" i="4"/>
  <c r="S291" i="4"/>
  <c r="U291" i="4"/>
  <c r="S294" i="4"/>
  <c r="U294" i="4"/>
  <c r="S297" i="4"/>
  <c r="U297" i="4"/>
  <c r="S300" i="4"/>
  <c r="U300" i="4"/>
  <c r="S303" i="4"/>
  <c r="U303" i="4"/>
  <c r="S306" i="4"/>
  <c r="U306" i="4"/>
  <c r="S309" i="4"/>
  <c r="U309" i="4"/>
  <c r="S312" i="4"/>
  <c r="U312" i="4"/>
  <c r="S315" i="4"/>
  <c r="U315" i="4"/>
  <c r="S318" i="4"/>
  <c r="U318" i="4"/>
  <c r="S321" i="4"/>
  <c r="U321" i="4"/>
  <c r="S324" i="4"/>
  <c r="U324" i="4"/>
  <c r="S327" i="4"/>
  <c r="U327" i="4"/>
  <c r="S330" i="4"/>
  <c r="U330" i="4"/>
  <c r="S333" i="4"/>
  <c r="U333" i="4"/>
  <c r="S336" i="4"/>
  <c r="U336" i="4"/>
  <c r="S339" i="4"/>
  <c r="U339" i="4"/>
  <c r="S342" i="4"/>
  <c r="U342" i="4"/>
  <c r="S345" i="4"/>
  <c r="U345" i="4"/>
  <c r="S348" i="4"/>
  <c r="U348" i="4"/>
  <c r="S351" i="4"/>
  <c r="U351" i="4"/>
  <c r="S354" i="4"/>
  <c r="U354" i="4"/>
  <c r="S357" i="4"/>
  <c r="U357" i="4"/>
  <c r="S360" i="4"/>
  <c r="U360" i="4"/>
  <c r="S363" i="4"/>
  <c r="U363" i="4"/>
  <c r="S366" i="4"/>
  <c r="U366" i="4"/>
  <c r="S369" i="4"/>
  <c r="U369" i="4"/>
  <c r="S372" i="4"/>
  <c r="U372" i="4"/>
  <c r="S375" i="4"/>
  <c r="U375" i="4"/>
  <c r="S378" i="4"/>
  <c r="U378" i="4"/>
  <c r="S381" i="4"/>
  <c r="U381" i="4"/>
  <c r="S384" i="4"/>
  <c r="U384" i="4"/>
  <c r="S387" i="4"/>
  <c r="U387" i="4"/>
  <c r="S390" i="4"/>
  <c r="U390" i="4"/>
  <c r="S393" i="4"/>
  <c r="U393" i="4"/>
  <c r="S396" i="4"/>
  <c r="U396" i="4"/>
  <c r="S399" i="4"/>
  <c r="U399" i="4"/>
  <c r="S402" i="4"/>
  <c r="U402" i="4"/>
  <c r="S405" i="4"/>
  <c r="U405" i="4"/>
  <c r="S408" i="4"/>
  <c r="U408" i="4"/>
  <c r="S411" i="4"/>
  <c r="U411" i="4"/>
  <c r="S414" i="4"/>
  <c r="U414" i="4"/>
  <c r="S417" i="4"/>
  <c r="U417" i="4"/>
  <c r="S420" i="4"/>
  <c r="U420" i="4"/>
  <c r="S423" i="4"/>
  <c r="U423" i="4"/>
  <c r="S426" i="4"/>
  <c r="U426" i="4"/>
  <c r="S429" i="4"/>
  <c r="U429" i="4"/>
  <c r="S432" i="4"/>
  <c r="U432" i="4"/>
  <c r="S435" i="4"/>
  <c r="U435" i="4"/>
  <c r="S438" i="4"/>
  <c r="U438" i="4"/>
  <c r="S441" i="4"/>
  <c r="U441" i="4"/>
  <c r="S444" i="4"/>
  <c r="U444" i="4"/>
  <c r="S447" i="4"/>
  <c r="U447" i="4"/>
  <c r="S450" i="4"/>
  <c r="U450" i="4"/>
  <c r="S453" i="4"/>
  <c r="U453" i="4"/>
  <c r="S456" i="4"/>
  <c r="U456" i="4"/>
  <c r="S459" i="4"/>
  <c r="U459" i="4"/>
  <c r="S462" i="4"/>
  <c r="U462" i="4"/>
  <c r="S465" i="4"/>
  <c r="U465" i="4"/>
  <c r="S468" i="4"/>
  <c r="U468" i="4"/>
  <c r="S471" i="4"/>
  <c r="U471" i="4"/>
  <c r="S474" i="4"/>
  <c r="U474" i="4"/>
  <c r="S477" i="4"/>
  <c r="U477" i="4"/>
  <c r="S480" i="4"/>
  <c r="U480" i="4"/>
  <c r="S483" i="4"/>
  <c r="U483" i="4"/>
  <c r="S486" i="4"/>
  <c r="U486" i="4"/>
  <c r="S489" i="4"/>
  <c r="U489" i="4"/>
  <c r="S492" i="4"/>
  <c r="U492" i="4"/>
  <c r="S495" i="4"/>
  <c r="U495" i="4"/>
  <c r="S498" i="4"/>
  <c r="U498" i="4"/>
  <c r="S501" i="4"/>
  <c r="U501" i="4"/>
  <c r="S504" i="4"/>
  <c r="U504" i="4"/>
  <c r="S507" i="4"/>
  <c r="U507" i="4"/>
  <c r="S510" i="4"/>
  <c r="U510" i="4"/>
  <c r="S513" i="4"/>
  <c r="U513" i="4"/>
  <c r="S516" i="4"/>
  <c r="U516" i="4"/>
  <c r="S519" i="4"/>
  <c r="U519" i="4"/>
  <c r="S522" i="4"/>
  <c r="U522" i="4"/>
  <c r="S525" i="4"/>
  <c r="U525" i="4"/>
  <c r="S528" i="4"/>
  <c r="U528" i="4"/>
  <c r="S531" i="4"/>
  <c r="U531" i="4"/>
  <c r="S534" i="4"/>
  <c r="U534" i="4"/>
  <c r="S537" i="4"/>
  <c r="U537" i="4"/>
  <c r="S540" i="4"/>
  <c r="U540" i="4"/>
  <c r="S543" i="4"/>
  <c r="U543" i="4"/>
  <c r="S546" i="4"/>
  <c r="U546" i="4"/>
  <c r="S549" i="4"/>
  <c r="U549" i="4"/>
  <c r="S552" i="4"/>
  <c r="U552" i="4"/>
  <c r="S555" i="4"/>
  <c r="U555" i="4"/>
  <c r="S558" i="4"/>
  <c r="U558" i="4"/>
  <c r="S561" i="4"/>
  <c r="U561" i="4"/>
  <c r="S564" i="4"/>
  <c r="U564" i="4"/>
  <c r="S567" i="4"/>
  <c r="U567" i="4"/>
  <c r="S570" i="4"/>
  <c r="U570" i="4"/>
  <c r="S573" i="4"/>
  <c r="U573" i="4"/>
  <c r="S576" i="4"/>
  <c r="U576" i="4"/>
  <c r="S579" i="4"/>
  <c r="U579" i="4"/>
  <c r="S582" i="4"/>
  <c r="U582" i="4"/>
  <c r="S585" i="4"/>
  <c r="U585" i="4"/>
  <c r="S588" i="4"/>
  <c r="U588" i="4"/>
  <c r="S591" i="4"/>
  <c r="U591" i="4"/>
  <c r="S594" i="4"/>
  <c r="U594" i="4"/>
  <c r="S597" i="4"/>
  <c r="U597" i="4"/>
  <c r="S600" i="4"/>
  <c r="U600" i="4"/>
  <c r="S603" i="4"/>
  <c r="U603" i="4"/>
  <c r="S606" i="4"/>
  <c r="U606" i="4"/>
  <c r="S609" i="4"/>
  <c r="U609" i="4"/>
  <c r="S612" i="4"/>
  <c r="U612" i="4"/>
  <c r="S615" i="4"/>
  <c r="U615" i="4"/>
  <c r="S618" i="4"/>
  <c r="U618" i="4"/>
  <c r="S24" i="4"/>
  <c r="U24" i="4"/>
  <c r="AH21" i="4"/>
  <c r="U24" i="3"/>
  <c r="U27" i="3"/>
  <c r="U30" i="3"/>
  <c r="U33" i="3"/>
  <c r="U36" i="3"/>
  <c r="U39" i="3"/>
  <c r="U42" i="3"/>
  <c r="U45" i="3"/>
  <c r="U48" i="3"/>
  <c r="U51" i="3"/>
  <c r="U54" i="3"/>
  <c r="U57" i="3"/>
  <c r="U60" i="3"/>
  <c r="U63" i="3"/>
  <c r="U66" i="3"/>
  <c r="U69" i="3"/>
  <c r="U72" i="3"/>
  <c r="U75" i="3"/>
  <c r="U78" i="3"/>
  <c r="U81" i="3"/>
  <c r="U84" i="3"/>
  <c r="U87" i="3"/>
  <c r="U90" i="3"/>
  <c r="U93" i="3"/>
  <c r="U96" i="3"/>
  <c r="U99" i="3"/>
  <c r="U102" i="3"/>
  <c r="U105" i="3"/>
  <c r="U108" i="3"/>
  <c r="U111" i="3"/>
  <c r="U114" i="3"/>
  <c r="U117" i="3"/>
  <c r="U120" i="3"/>
  <c r="U123" i="3"/>
  <c r="U126" i="3"/>
  <c r="U129" i="3"/>
  <c r="U132" i="3"/>
  <c r="U135" i="3"/>
  <c r="U138" i="3"/>
  <c r="U141" i="3"/>
  <c r="U144" i="3"/>
  <c r="U147" i="3"/>
  <c r="U150" i="3"/>
  <c r="U153" i="3"/>
  <c r="U156" i="3"/>
  <c r="U159" i="3"/>
  <c r="U162" i="3"/>
  <c r="U165" i="3"/>
  <c r="U168" i="3"/>
  <c r="U171" i="3"/>
  <c r="U174" i="3"/>
  <c r="U177" i="3"/>
  <c r="U180" i="3"/>
  <c r="U183" i="3"/>
  <c r="U186" i="3"/>
  <c r="U189" i="3"/>
  <c r="U192" i="3"/>
  <c r="U195" i="3"/>
  <c r="U198" i="3"/>
  <c r="U201" i="3"/>
  <c r="U204" i="3"/>
  <c r="U207" i="3"/>
  <c r="U210" i="3"/>
  <c r="U213" i="3"/>
  <c r="U216" i="3"/>
  <c r="U219" i="3"/>
  <c r="U222" i="3"/>
  <c r="U225" i="3"/>
  <c r="U228" i="3"/>
  <c r="U231" i="3"/>
  <c r="U234" i="3"/>
  <c r="U237" i="3"/>
  <c r="U240" i="3"/>
  <c r="U243" i="3"/>
  <c r="U246" i="3"/>
  <c r="U249" i="3"/>
  <c r="U252" i="3"/>
  <c r="U255" i="3"/>
  <c r="U258" i="3"/>
  <c r="U261" i="3"/>
  <c r="U264" i="3"/>
  <c r="U267" i="3"/>
  <c r="U270" i="3"/>
  <c r="U273" i="3"/>
  <c r="U276" i="3"/>
  <c r="U279" i="3"/>
  <c r="U282" i="3"/>
  <c r="U285" i="3"/>
  <c r="U288" i="3"/>
  <c r="U291" i="3"/>
  <c r="U294" i="3"/>
  <c r="U297" i="3"/>
  <c r="U300" i="3"/>
  <c r="U303" i="3"/>
  <c r="U306" i="3"/>
  <c r="U309" i="3"/>
  <c r="U312" i="3"/>
  <c r="U315" i="3"/>
  <c r="U318" i="3"/>
  <c r="U321" i="3"/>
  <c r="U324" i="3"/>
  <c r="U327" i="3"/>
  <c r="U330" i="3"/>
  <c r="U333" i="3"/>
  <c r="U336" i="3"/>
  <c r="U339" i="3"/>
  <c r="U342" i="3"/>
  <c r="U345" i="3"/>
  <c r="U348" i="3"/>
  <c r="U351" i="3"/>
  <c r="U354" i="3"/>
  <c r="U357" i="3"/>
  <c r="U360" i="3"/>
  <c r="U363" i="3"/>
  <c r="U366" i="3"/>
  <c r="U369" i="3"/>
  <c r="U372" i="3"/>
  <c r="U375" i="3"/>
  <c r="U378" i="3"/>
  <c r="U381" i="3"/>
  <c r="U384" i="3"/>
  <c r="U387" i="3"/>
  <c r="U390" i="3"/>
  <c r="U393" i="3"/>
  <c r="U396" i="3"/>
  <c r="U399" i="3"/>
  <c r="U402" i="3"/>
  <c r="U405" i="3"/>
  <c r="U408" i="3"/>
  <c r="U411" i="3"/>
  <c r="U414" i="3"/>
  <c r="U417" i="3"/>
  <c r="U420" i="3"/>
  <c r="U423" i="3"/>
  <c r="U426" i="3"/>
  <c r="U429" i="3"/>
  <c r="U432" i="3"/>
  <c r="U435" i="3"/>
  <c r="U438" i="3"/>
  <c r="U441" i="3"/>
  <c r="U444" i="3"/>
  <c r="U447" i="3"/>
  <c r="U450" i="3"/>
  <c r="U453" i="3"/>
  <c r="U456" i="3"/>
  <c r="U459" i="3"/>
  <c r="U462" i="3"/>
  <c r="U465" i="3"/>
  <c r="U468" i="3"/>
  <c r="U471" i="3"/>
  <c r="U474" i="3"/>
  <c r="U477" i="3"/>
  <c r="U480" i="3"/>
  <c r="U483" i="3"/>
  <c r="U486" i="3"/>
  <c r="U489" i="3"/>
  <c r="U492" i="3"/>
  <c r="U495" i="3"/>
  <c r="U498" i="3"/>
  <c r="U501" i="3"/>
  <c r="U504" i="3"/>
  <c r="U507" i="3"/>
  <c r="U510" i="3"/>
  <c r="U513" i="3"/>
  <c r="U516" i="3"/>
  <c r="U519" i="3"/>
  <c r="U522" i="3"/>
  <c r="U525" i="3"/>
  <c r="U528" i="3"/>
  <c r="U531" i="3"/>
  <c r="U534" i="3"/>
  <c r="U537" i="3"/>
  <c r="U540" i="3"/>
  <c r="U543" i="3"/>
  <c r="U546" i="3"/>
  <c r="U549" i="3"/>
  <c r="U552" i="3"/>
  <c r="U555" i="3"/>
  <c r="U558" i="3"/>
  <c r="U561" i="3"/>
  <c r="U564" i="3"/>
  <c r="U567" i="3"/>
  <c r="U570" i="3"/>
  <c r="U573" i="3"/>
  <c r="U576" i="3"/>
  <c r="U579" i="3"/>
  <c r="U582" i="3"/>
  <c r="U585" i="3"/>
  <c r="U588" i="3"/>
  <c r="U591" i="3"/>
  <c r="U594" i="3"/>
  <c r="U597" i="3"/>
  <c r="U600" i="3"/>
  <c r="U603" i="3"/>
  <c r="U606" i="3"/>
  <c r="U609" i="3"/>
  <c r="U612" i="3"/>
  <c r="U615" i="3"/>
  <c r="U618" i="3"/>
  <c r="U21" i="3"/>
  <c r="S27" i="3"/>
  <c r="S30" i="3"/>
  <c r="S33" i="3"/>
  <c r="S36" i="3"/>
  <c r="S39" i="3"/>
  <c r="S42" i="3"/>
  <c r="S45" i="3"/>
  <c r="S48" i="3"/>
  <c r="S51" i="3"/>
  <c r="S54" i="3"/>
  <c r="S57" i="3"/>
  <c r="S60" i="3"/>
  <c r="S63" i="3"/>
  <c r="S66" i="3"/>
  <c r="S69" i="3"/>
  <c r="S72" i="3"/>
  <c r="S75" i="3"/>
  <c r="S78" i="3"/>
  <c r="S81" i="3"/>
  <c r="S84" i="3"/>
  <c r="S87" i="3"/>
  <c r="S90" i="3"/>
  <c r="S93" i="3"/>
  <c r="S96" i="3"/>
  <c r="S99" i="3"/>
  <c r="S102" i="3"/>
  <c r="S105" i="3"/>
  <c r="S108" i="3"/>
  <c r="S111" i="3"/>
  <c r="S114" i="3"/>
  <c r="S117" i="3"/>
  <c r="S120" i="3"/>
  <c r="S123" i="3"/>
  <c r="S126" i="3"/>
  <c r="S129" i="3"/>
  <c r="S132" i="3"/>
  <c r="S135" i="3"/>
  <c r="S138" i="3"/>
  <c r="S141" i="3"/>
  <c r="S144" i="3"/>
  <c r="S147" i="3"/>
  <c r="S150" i="3"/>
  <c r="S153" i="3"/>
  <c r="S156" i="3"/>
  <c r="S159" i="3"/>
  <c r="S162" i="3"/>
  <c r="S165" i="3"/>
  <c r="S168" i="3"/>
  <c r="S171" i="3"/>
  <c r="S174" i="3"/>
  <c r="S177" i="3"/>
  <c r="S180" i="3"/>
  <c r="S183" i="3"/>
  <c r="S186" i="3"/>
  <c r="S189" i="3"/>
  <c r="S192" i="3"/>
  <c r="S195" i="3"/>
  <c r="S198" i="3"/>
  <c r="S201" i="3"/>
  <c r="S204" i="3"/>
  <c r="S207" i="3"/>
  <c r="S210" i="3"/>
  <c r="S213" i="3"/>
  <c r="S216" i="3"/>
  <c r="S219" i="3"/>
  <c r="S222" i="3"/>
  <c r="S225" i="3"/>
  <c r="S228" i="3"/>
  <c r="S231" i="3"/>
  <c r="S234" i="3"/>
  <c r="S237" i="3"/>
  <c r="S240" i="3"/>
  <c r="S243" i="3"/>
  <c r="S246" i="3"/>
  <c r="S249" i="3"/>
  <c r="S252" i="3"/>
  <c r="S255" i="3"/>
  <c r="S258" i="3"/>
  <c r="S261" i="3"/>
  <c r="S264" i="3"/>
  <c r="S267" i="3"/>
  <c r="S270" i="3"/>
  <c r="S273" i="3"/>
  <c r="S276" i="3"/>
  <c r="S279" i="3"/>
  <c r="S282" i="3"/>
  <c r="S285" i="3"/>
  <c r="S288" i="3"/>
  <c r="S291" i="3"/>
  <c r="S294" i="3"/>
  <c r="S297" i="3"/>
  <c r="S300" i="3"/>
  <c r="S303" i="3"/>
  <c r="S306" i="3"/>
  <c r="S309" i="3"/>
  <c r="S312" i="3"/>
  <c r="S315" i="3"/>
  <c r="S318" i="3"/>
  <c r="S321" i="3"/>
  <c r="S324" i="3"/>
  <c r="S327" i="3"/>
  <c r="S330" i="3"/>
  <c r="S333" i="3"/>
  <c r="S336" i="3"/>
  <c r="S339" i="3"/>
  <c r="S342" i="3"/>
  <c r="S345" i="3"/>
  <c r="S348" i="3"/>
  <c r="S351" i="3"/>
  <c r="S354" i="3"/>
  <c r="S357" i="3"/>
  <c r="S360" i="3"/>
  <c r="S363" i="3"/>
  <c r="S366" i="3"/>
  <c r="S369" i="3"/>
  <c r="S372" i="3"/>
  <c r="S375" i="3"/>
  <c r="S378" i="3"/>
  <c r="S381" i="3"/>
  <c r="S384" i="3"/>
  <c r="S387" i="3"/>
  <c r="S390" i="3"/>
  <c r="S393" i="3"/>
  <c r="S396" i="3"/>
  <c r="S399" i="3"/>
  <c r="S402" i="3"/>
  <c r="S405" i="3"/>
  <c r="S408" i="3"/>
  <c r="S411" i="3"/>
  <c r="S414" i="3"/>
  <c r="S417" i="3"/>
  <c r="S420" i="3"/>
  <c r="S423" i="3"/>
  <c r="S426" i="3"/>
  <c r="S429" i="3"/>
  <c r="S432" i="3"/>
  <c r="S435" i="3"/>
  <c r="S438" i="3"/>
  <c r="S441" i="3"/>
  <c r="S444" i="3"/>
  <c r="S447" i="3"/>
  <c r="S450" i="3"/>
  <c r="S453" i="3"/>
  <c r="S456" i="3"/>
  <c r="S459" i="3"/>
  <c r="S462" i="3"/>
  <c r="S465" i="3"/>
  <c r="S468" i="3"/>
  <c r="S471" i="3"/>
  <c r="S474" i="3"/>
  <c r="S477" i="3"/>
  <c r="S480" i="3"/>
  <c r="S483" i="3"/>
  <c r="S486" i="3"/>
  <c r="S489" i="3"/>
  <c r="S492" i="3"/>
  <c r="S495" i="3"/>
  <c r="S498" i="3"/>
  <c r="S501" i="3"/>
  <c r="S504" i="3"/>
  <c r="S507" i="3"/>
  <c r="S510" i="3"/>
  <c r="S513" i="3"/>
  <c r="S516" i="3"/>
  <c r="S519" i="3"/>
  <c r="S522" i="3"/>
  <c r="S525" i="3"/>
  <c r="S528" i="3"/>
  <c r="S531" i="3"/>
  <c r="S534" i="3"/>
  <c r="S537" i="3"/>
  <c r="S540" i="3"/>
  <c r="S543" i="3"/>
  <c r="S546" i="3"/>
  <c r="S549" i="3"/>
  <c r="S552" i="3"/>
  <c r="S555" i="3"/>
  <c r="S558" i="3"/>
  <c r="S561" i="3"/>
  <c r="S564" i="3"/>
  <c r="S567" i="3"/>
  <c r="S570" i="3"/>
  <c r="S573" i="3"/>
  <c r="S576" i="3"/>
  <c r="S579" i="3"/>
  <c r="S582" i="3"/>
  <c r="S585" i="3"/>
  <c r="S588" i="3"/>
  <c r="S591" i="3"/>
  <c r="S594" i="3"/>
  <c r="S597" i="3"/>
  <c r="S600" i="3"/>
  <c r="S603" i="3"/>
  <c r="S606" i="3"/>
  <c r="S609" i="3"/>
  <c r="S612" i="3"/>
  <c r="S615" i="3"/>
  <c r="S618" i="3"/>
  <c r="S24" i="3"/>
  <c r="S21" i="3"/>
  <c r="S21" i="4"/>
  <c r="E3" i="8"/>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B2" i="6"/>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AN24" i="3"/>
  <c r="AN25" i="3"/>
  <c r="AO25" i="3" s="1"/>
  <c r="AN26" i="3"/>
  <c r="AO26" i="3" s="1"/>
  <c r="AN27" i="3"/>
  <c r="AN28" i="3"/>
  <c r="AN29" i="3"/>
  <c r="AO29" i="3" s="1"/>
  <c r="AN30" i="3"/>
  <c r="AN31" i="3"/>
  <c r="AN32" i="3"/>
  <c r="AN33" i="3"/>
  <c r="AO33" i="3" s="1"/>
  <c r="AN34" i="3"/>
  <c r="AN35" i="3"/>
  <c r="AN36" i="3"/>
  <c r="AN37" i="3"/>
  <c r="AO37" i="3" s="1"/>
  <c r="AN38" i="3"/>
  <c r="AN39" i="3"/>
  <c r="AN40" i="3"/>
  <c r="AN41" i="3"/>
  <c r="AO41" i="3" s="1"/>
  <c r="AN42" i="3"/>
  <c r="AN43" i="3"/>
  <c r="AN44" i="3"/>
  <c r="AN45" i="3"/>
  <c r="AO45" i="3" s="1"/>
  <c r="AN46" i="3"/>
  <c r="AN47" i="3"/>
  <c r="AN48" i="3"/>
  <c r="AN49" i="3"/>
  <c r="AO49" i="3" s="1"/>
  <c r="AN50" i="3"/>
  <c r="AN51" i="3"/>
  <c r="AN52" i="3"/>
  <c r="AN53" i="3"/>
  <c r="AO53" i="3" s="1"/>
  <c r="AN54" i="3"/>
  <c r="AN55" i="3"/>
  <c r="AN56" i="3"/>
  <c r="AN57" i="3"/>
  <c r="AO57" i="3" s="1"/>
  <c r="AN58" i="3"/>
  <c r="AN59" i="3"/>
  <c r="AN60" i="3"/>
  <c r="AN61" i="3"/>
  <c r="AO61" i="3" s="1"/>
  <c r="AN62" i="3"/>
  <c r="AN63" i="3"/>
  <c r="AN64" i="3"/>
  <c r="AN65" i="3"/>
  <c r="AO65" i="3" s="1"/>
  <c r="AN66" i="3"/>
  <c r="AN67" i="3"/>
  <c r="AN68" i="3"/>
  <c r="AN69" i="3"/>
  <c r="AO69" i="3" s="1"/>
  <c r="AN70" i="3"/>
  <c r="AN71" i="3"/>
  <c r="AN72" i="3"/>
  <c r="AN73" i="3"/>
  <c r="AO73" i="3" s="1"/>
  <c r="AN74" i="3"/>
  <c r="AN75" i="3"/>
  <c r="AN76" i="3"/>
  <c r="AN77" i="3"/>
  <c r="AO77" i="3" s="1"/>
  <c r="AN78" i="3"/>
  <c r="AN79" i="3"/>
  <c r="AN80" i="3"/>
  <c r="AN81" i="3"/>
  <c r="AO81" i="3" s="1"/>
  <c r="AN82" i="3"/>
  <c r="AN83" i="3"/>
  <c r="AN84" i="3"/>
  <c r="AN85" i="3"/>
  <c r="AO85" i="3" s="1"/>
  <c r="AN86" i="3"/>
  <c r="AN87" i="3"/>
  <c r="AN88" i="3"/>
  <c r="AN89" i="3"/>
  <c r="AO89" i="3" s="1"/>
  <c r="AN90" i="3"/>
  <c r="AN91" i="3"/>
  <c r="AN92" i="3"/>
  <c r="AN93" i="3"/>
  <c r="AO93" i="3" s="1"/>
  <c r="AN94" i="3"/>
  <c r="AN95" i="3"/>
  <c r="AN96" i="3"/>
  <c r="AN97" i="3"/>
  <c r="AO97" i="3" s="1"/>
  <c r="AN98" i="3"/>
  <c r="AN99" i="3"/>
  <c r="AN100" i="3"/>
  <c r="AN101" i="3"/>
  <c r="AO101" i="3" s="1"/>
  <c r="AN102" i="3"/>
  <c r="AN103" i="3"/>
  <c r="AN104" i="3"/>
  <c r="AN105" i="3"/>
  <c r="AO105" i="3" s="1"/>
  <c r="AN106" i="3"/>
  <c r="AN107" i="3"/>
  <c r="AN108" i="3"/>
  <c r="AN109" i="3"/>
  <c r="AO109" i="3" s="1"/>
  <c r="AN110" i="3"/>
  <c r="AN111" i="3"/>
  <c r="AN112" i="3"/>
  <c r="AN113" i="3"/>
  <c r="AO113" i="3" s="1"/>
  <c r="AN114" i="3"/>
  <c r="AN115" i="3"/>
  <c r="AN116" i="3"/>
  <c r="AN117" i="3"/>
  <c r="AO117" i="3" s="1"/>
  <c r="AN118" i="3"/>
  <c r="AN119" i="3"/>
  <c r="AN120" i="3"/>
  <c r="AN121" i="3"/>
  <c r="AO121" i="3" s="1"/>
  <c r="AN122" i="3"/>
  <c r="AN123" i="3"/>
  <c r="AN124" i="3"/>
  <c r="AN125" i="3"/>
  <c r="AO125" i="3" s="1"/>
  <c r="AN126" i="3"/>
  <c r="AN127" i="3"/>
  <c r="AN128" i="3"/>
  <c r="AN129" i="3"/>
  <c r="AO129" i="3" s="1"/>
  <c r="AN130" i="3"/>
  <c r="AN131" i="3"/>
  <c r="AN132" i="3"/>
  <c r="AN133" i="3"/>
  <c r="AO133" i="3" s="1"/>
  <c r="AN134" i="3"/>
  <c r="AN135" i="3"/>
  <c r="AN136" i="3"/>
  <c r="AN137" i="3"/>
  <c r="AO137" i="3" s="1"/>
  <c r="AN138" i="3"/>
  <c r="AN139" i="3"/>
  <c r="AN140" i="3"/>
  <c r="AN141" i="3"/>
  <c r="AO141" i="3" s="1"/>
  <c r="AN142" i="3"/>
  <c r="AN143" i="3"/>
  <c r="AN144" i="3"/>
  <c r="AN145" i="3"/>
  <c r="AO145" i="3" s="1"/>
  <c r="AN146" i="3"/>
  <c r="AN147" i="3"/>
  <c r="AN148" i="3"/>
  <c r="AN149" i="3"/>
  <c r="AO149" i="3" s="1"/>
  <c r="AN150" i="3"/>
  <c r="AN151" i="3"/>
  <c r="AN152" i="3"/>
  <c r="AN153" i="3"/>
  <c r="AO153" i="3" s="1"/>
  <c r="AN154" i="3"/>
  <c r="AN155" i="3"/>
  <c r="AN156" i="3"/>
  <c r="AN157" i="3"/>
  <c r="AO157" i="3" s="1"/>
  <c r="AN158" i="3"/>
  <c r="AN159" i="3"/>
  <c r="AN160" i="3"/>
  <c r="AN161" i="3"/>
  <c r="AO161" i="3" s="1"/>
  <c r="AN162" i="3"/>
  <c r="AN163" i="3"/>
  <c r="AN164" i="3"/>
  <c r="AN165" i="3"/>
  <c r="AO165" i="3" s="1"/>
  <c r="AN166" i="3"/>
  <c r="AN167" i="3"/>
  <c r="AN168" i="3"/>
  <c r="AN169" i="3"/>
  <c r="AO169" i="3" s="1"/>
  <c r="AN170" i="3"/>
  <c r="AN171" i="3"/>
  <c r="AN172" i="3"/>
  <c r="AN173" i="3"/>
  <c r="AO173" i="3" s="1"/>
  <c r="AN174" i="3"/>
  <c r="AN175" i="3"/>
  <c r="AN176" i="3"/>
  <c r="AN177" i="3"/>
  <c r="AO177" i="3" s="1"/>
  <c r="AN178" i="3"/>
  <c r="AN179" i="3"/>
  <c r="AN180" i="3"/>
  <c r="AN181" i="3"/>
  <c r="AO181" i="3" s="1"/>
  <c r="AN182" i="3"/>
  <c r="AN183" i="3"/>
  <c r="AN184" i="3"/>
  <c r="AN185" i="3"/>
  <c r="AO185" i="3" s="1"/>
  <c r="AN186" i="3"/>
  <c r="AN187" i="3"/>
  <c r="AN188" i="3"/>
  <c r="AN189" i="3"/>
  <c r="AO189" i="3" s="1"/>
  <c r="AN190" i="3"/>
  <c r="AN191" i="3"/>
  <c r="AN192" i="3"/>
  <c r="AN193" i="3"/>
  <c r="AO193" i="3" s="1"/>
  <c r="AN194" i="3"/>
  <c r="AN195" i="3"/>
  <c r="AN196" i="3"/>
  <c r="AN197" i="3"/>
  <c r="AO197" i="3" s="1"/>
  <c r="AN198" i="3"/>
  <c r="AN199" i="3"/>
  <c r="AN200" i="3"/>
  <c r="AN201" i="3"/>
  <c r="AO201" i="3" s="1"/>
  <c r="AN202" i="3"/>
  <c r="AN203" i="3"/>
  <c r="AN204" i="3"/>
  <c r="AN205" i="3"/>
  <c r="AO205" i="3" s="1"/>
  <c r="AN206" i="3"/>
  <c r="AN207" i="3"/>
  <c r="AN208" i="3"/>
  <c r="AN209" i="3"/>
  <c r="AO209" i="3" s="1"/>
  <c r="AN210" i="3"/>
  <c r="AN211" i="3"/>
  <c r="AN212" i="3"/>
  <c r="AN213" i="3"/>
  <c r="AO213" i="3" s="1"/>
  <c r="AN214" i="3"/>
  <c r="AN215" i="3"/>
  <c r="AN216" i="3"/>
  <c r="AN217" i="3"/>
  <c r="AO217" i="3" s="1"/>
  <c r="AN218" i="3"/>
  <c r="AN219" i="3"/>
  <c r="AN220" i="3"/>
  <c r="AN221" i="3"/>
  <c r="AO221" i="3" s="1"/>
  <c r="AN222" i="3"/>
  <c r="AN223" i="3"/>
  <c r="AO24" i="3"/>
  <c r="AO27" i="3"/>
  <c r="AO28" i="3"/>
  <c r="AO30" i="3"/>
  <c r="AO31" i="3"/>
  <c r="AO32" i="3"/>
  <c r="AO34" i="3"/>
  <c r="AO35" i="3"/>
  <c r="AO36" i="3"/>
  <c r="AO38" i="3"/>
  <c r="AO39" i="3"/>
  <c r="AO40" i="3"/>
  <c r="AO42" i="3"/>
  <c r="AO43" i="3"/>
  <c r="AO44" i="3"/>
  <c r="AO46" i="3"/>
  <c r="AO47" i="3"/>
  <c r="AO48" i="3"/>
  <c r="AO50" i="3"/>
  <c r="AO51" i="3"/>
  <c r="AO52" i="3"/>
  <c r="AO54" i="3"/>
  <c r="AO55" i="3"/>
  <c r="AO56" i="3"/>
  <c r="AO58" i="3"/>
  <c r="AO59" i="3"/>
  <c r="AO60" i="3"/>
  <c r="AO62" i="3"/>
  <c r="AO63" i="3"/>
  <c r="AO64" i="3"/>
  <c r="AO66" i="3"/>
  <c r="AO67" i="3"/>
  <c r="AO68" i="3"/>
  <c r="AO70" i="3"/>
  <c r="AO71" i="3"/>
  <c r="AO72" i="3"/>
  <c r="AO74" i="3"/>
  <c r="AO75" i="3"/>
  <c r="AO76" i="3"/>
  <c r="AO78" i="3"/>
  <c r="AO79" i="3"/>
  <c r="AO80" i="3"/>
  <c r="AO82" i="3"/>
  <c r="AO83" i="3"/>
  <c r="AO84" i="3"/>
  <c r="AO86" i="3"/>
  <c r="AO87" i="3"/>
  <c r="AO88" i="3"/>
  <c r="AO90" i="3"/>
  <c r="AO91" i="3"/>
  <c r="AO92" i="3"/>
  <c r="AO94" i="3"/>
  <c r="AO95" i="3"/>
  <c r="AO96" i="3"/>
  <c r="AO98" i="3"/>
  <c r="AO99" i="3"/>
  <c r="AO100" i="3"/>
  <c r="AO102" i="3"/>
  <c r="AO103" i="3"/>
  <c r="AO104" i="3"/>
  <c r="AO106" i="3"/>
  <c r="AO107" i="3"/>
  <c r="AO108" i="3"/>
  <c r="AO110" i="3"/>
  <c r="AO111" i="3"/>
  <c r="AO112" i="3"/>
  <c r="AO114" i="3"/>
  <c r="AO115" i="3"/>
  <c r="AO116" i="3"/>
  <c r="AO118" i="3"/>
  <c r="AO119" i="3"/>
  <c r="AO120" i="3"/>
  <c r="AO122" i="3"/>
  <c r="AO123" i="3"/>
  <c r="AO124" i="3"/>
  <c r="AO126" i="3"/>
  <c r="AO127" i="3"/>
  <c r="AO128" i="3"/>
  <c r="AO130" i="3"/>
  <c r="AO131" i="3"/>
  <c r="AO132" i="3"/>
  <c r="AO134" i="3"/>
  <c r="AO135" i="3"/>
  <c r="AO136" i="3"/>
  <c r="AO138" i="3"/>
  <c r="AO139" i="3"/>
  <c r="AO140" i="3"/>
  <c r="AO142" i="3"/>
  <c r="AO143" i="3"/>
  <c r="AO144" i="3"/>
  <c r="AO146" i="3"/>
  <c r="AO147" i="3"/>
  <c r="AO148" i="3"/>
  <c r="AO150" i="3"/>
  <c r="AO151" i="3"/>
  <c r="AO152" i="3"/>
  <c r="AO154" i="3"/>
  <c r="AO155" i="3"/>
  <c r="AO156" i="3"/>
  <c r="AO158" i="3"/>
  <c r="AO159" i="3"/>
  <c r="AO160" i="3"/>
  <c r="AO162" i="3"/>
  <c r="AO163" i="3"/>
  <c r="AO164" i="3"/>
  <c r="AO166" i="3"/>
  <c r="AO167" i="3"/>
  <c r="AO168" i="3"/>
  <c r="AO170" i="3"/>
  <c r="AO171" i="3"/>
  <c r="AO172" i="3"/>
  <c r="AO174" i="3"/>
  <c r="AO175" i="3"/>
  <c r="AO176" i="3"/>
  <c r="AO178" i="3"/>
  <c r="AO179" i="3"/>
  <c r="AO180" i="3"/>
  <c r="AO182" i="3"/>
  <c r="AO183" i="3"/>
  <c r="AO184" i="3"/>
  <c r="AO186" i="3"/>
  <c r="AO187" i="3"/>
  <c r="AO188" i="3"/>
  <c r="AO190" i="3"/>
  <c r="AO191" i="3"/>
  <c r="AO192" i="3"/>
  <c r="AO194" i="3"/>
  <c r="AO195" i="3"/>
  <c r="AO196" i="3"/>
  <c r="AO198" i="3"/>
  <c r="AO199" i="3"/>
  <c r="AO200" i="3"/>
  <c r="AO202" i="3"/>
  <c r="AO203" i="3"/>
  <c r="AO204" i="3"/>
  <c r="AO206" i="3"/>
  <c r="AO207" i="3"/>
  <c r="AO208" i="3"/>
  <c r="AO210" i="3"/>
  <c r="AO211" i="3"/>
  <c r="AO212" i="3"/>
  <c r="AO214" i="3"/>
  <c r="AO215" i="3"/>
  <c r="AO216" i="3"/>
  <c r="AO218" i="3"/>
  <c r="AO219" i="3"/>
  <c r="AO220" i="3"/>
  <c r="AO222" i="3"/>
  <c r="AO223" i="3"/>
  <c r="F225" i="6"/>
  <c r="F226" i="6"/>
  <c r="F227"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E2" i="6"/>
  <c r="D2" i="6" s="1"/>
  <c r="E181"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5" i="6"/>
  <c r="E6" i="6"/>
  <c r="E7" i="6"/>
  <c r="E8" i="6"/>
  <c r="E9" i="6"/>
  <c r="E10" i="6"/>
  <c r="E11" i="6"/>
  <c r="E12" i="6"/>
  <c r="E13" i="6"/>
  <c r="E14" i="6"/>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AL21" i="3"/>
  <c r="AN21" i="3" s="1"/>
  <c r="AO21" i="3" s="1"/>
  <c r="AL22" i="3"/>
  <c r="AQ22" i="3" s="1"/>
  <c r="AL23" i="3"/>
  <c r="AM23" i="3" s="1"/>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D2" i="7"/>
  <c r="E4" i="6" l="1"/>
  <c r="F4" i="6"/>
  <c r="AP23" i="3"/>
  <c r="AN23" i="3"/>
  <c r="AO23" i="3" s="1"/>
  <c r="AQ23" i="3"/>
  <c r="J3" i="6"/>
  <c r="B3" i="6"/>
  <c r="AM22" i="3"/>
  <c r="AN22" i="3"/>
  <c r="AO22" i="3" s="1"/>
  <c r="AP22" i="3"/>
  <c r="E3" i="6"/>
  <c r="F3" i="6"/>
  <c r="AP21" i="3"/>
  <c r="F2" i="6"/>
  <c r="G3" i="6"/>
  <c r="AQ21" i="3"/>
  <c r="J2" i="6" s="1"/>
  <c r="AM21" i="3"/>
  <c r="D3" i="6"/>
  <c r="G2" i="6"/>
  <c r="B4" i="6"/>
  <c r="G4" i="6" s="1"/>
  <c r="D3"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4" i="7"/>
  <c r="G2" i="7"/>
  <c r="A3" i="8"/>
  <c r="D3" i="8" s="1"/>
  <c r="U21" i="4"/>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C5" i="13"/>
  <c r="C6" i="3"/>
  <c r="D4" i="6" l="1"/>
  <c r="J4" i="6"/>
  <c r="C3" i="8"/>
  <c r="B3" i="8"/>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AJ618" i="3" l="1"/>
  <c r="D22" i="13" l="1"/>
  <c r="E22" i="13"/>
  <c r="F22" i="13"/>
  <c r="G22" i="13"/>
  <c r="H22" i="13"/>
  <c r="I22" i="13"/>
  <c r="J22" i="13"/>
  <c r="C22" i="13"/>
  <c r="C19" i="13"/>
  <c r="D19" i="13"/>
  <c r="E19" i="13"/>
  <c r="F19" i="13"/>
  <c r="G19" i="13"/>
  <c r="H19" i="13"/>
  <c r="J19" i="13"/>
  <c r="K19" i="13"/>
  <c r="C15" i="13"/>
  <c r="D15" i="13"/>
  <c r="E15" i="13"/>
  <c r="F15" i="13"/>
  <c r="G15" i="13"/>
  <c r="H15" i="13"/>
  <c r="I15" i="13"/>
  <c r="J15" i="13"/>
  <c r="C12" i="13"/>
  <c r="D12" i="13"/>
  <c r="E12" i="13"/>
  <c r="F12" i="13"/>
  <c r="G12" i="13"/>
  <c r="H12" i="13"/>
  <c r="J12" i="13"/>
  <c r="K12" i="13"/>
  <c r="I9" i="13" l="1"/>
  <c r="J8" i="3"/>
  <c r="J8" i="4"/>
  <c r="J6" i="3"/>
  <c r="I7" i="13"/>
  <c r="I5" i="13"/>
  <c r="J4" i="3"/>
  <c r="C9" i="13"/>
  <c r="C8" i="3"/>
  <c r="C7" i="13"/>
  <c r="C6" i="4"/>
  <c r="C4" i="3"/>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J202" i="7" l="1"/>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AJ24" i="3"/>
  <c r="AJ27" i="3"/>
  <c r="AJ30" i="3"/>
  <c r="AJ33" i="3"/>
  <c r="AJ36" i="3"/>
  <c r="AJ39" i="3"/>
  <c r="AJ42" i="3"/>
  <c r="AJ45" i="3"/>
  <c r="AJ48" i="3"/>
  <c r="AJ51" i="3"/>
  <c r="AJ54" i="3"/>
  <c r="AJ57" i="3"/>
  <c r="AJ60" i="3"/>
  <c r="AJ63" i="3"/>
  <c r="AJ66" i="3"/>
  <c r="AJ69" i="3"/>
  <c r="AJ72" i="3"/>
  <c r="AJ75" i="3"/>
  <c r="AJ78" i="3"/>
  <c r="AJ81" i="3"/>
  <c r="AJ84" i="3"/>
  <c r="AJ87" i="3"/>
  <c r="AJ90" i="3"/>
  <c r="AJ93" i="3"/>
  <c r="AJ96" i="3"/>
  <c r="AJ99" i="3"/>
  <c r="AJ102" i="3"/>
  <c r="AJ105" i="3"/>
  <c r="AJ108" i="3"/>
  <c r="AJ111" i="3"/>
  <c r="AJ114" i="3"/>
  <c r="AJ117" i="3"/>
  <c r="AJ120" i="3"/>
  <c r="AJ123" i="3"/>
  <c r="AJ126" i="3"/>
  <c r="AJ129" i="3"/>
  <c r="AJ132" i="3"/>
  <c r="AJ135" i="3"/>
  <c r="AJ138" i="3"/>
  <c r="AJ141" i="3"/>
  <c r="AJ144" i="3"/>
  <c r="AJ147" i="3"/>
  <c r="AJ150" i="3"/>
  <c r="AJ153" i="3"/>
  <c r="AJ156" i="3"/>
  <c r="AJ159" i="3"/>
  <c r="AJ162" i="3"/>
  <c r="AJ165" i="3"/>
  <c r="AJ168" i="3"/>
  <c r="AJ171" i="3"/>
  <c r="AJ174" i="3"/>
  <c r="AJ177" i="3"/>
  <c r="AJ180" i="3"/>
  <c r="AJ183" i="3"/>
  <c r="AJ186" i="3"/>
  <c r="AJ189" i="3"/>
  <c r="AJ192" i="3"/>
  <c r="AJ195" i="3"/>
  <c r="AJ198" i="3"/>
  <c r="AJ201" i="3"/>
  <c r="AJ204" i="3"/>
  <c r="AJ207" i="3"/>
  <c r="AJ210" i="3"/>
  <c r="AJ213" i="3"/>
  <c r="AJ216" i="3"/>
  <c r="AJ219" i="3"/>
  <c r="AJ222" i="3"/>
  <c r="AJ225" i="3"/>
  <c r="AJ228" i="3"/>
  <c r="AJ231" i="3"/>
  <c r="AJ234" i="3"/>
  <c r="AJ237" i="3"/>
  <c r="AJ240" i="3"/>
  <c r="AJ243" i="3"/>
  <c r="AJ246" i="3"/>
  <c r="AJ249" i="3"/>
  <c r="AJ252" i="3"/>
  <c r="AJ255" i="3"/>
  <c r="AJ258" i="3"/>
  <c r="AJ261" i="3"/>
  <c r="AJ264" i="3"/>
  <c r="AJ267" i="3"/>
  <c r="AJ270" i="3"/>
  <c r="AJ273" i="3"/>
  <c r="AJ276" i="3"/>
  <c r="AJ279" i="3"/>
  <c r="AJ282" i="3"/>
  <c r="AJ285" i="3"/>
  <c r="AJ288" i="3"/>
  <c r="AJ291" i="3"/>
  <c r="AJ294" i="3"/>
  <c r="AJ297" i="3"/>
  <c r="AJ300" i="3"/>
  <c r="AJ303" i="3"/>
  <c r="AJ306" i="3"/>
  <c r="AJ309" i="3"/>
  <c r="AJ312" i="3"/>
  <c r="AJ315" i="3"/>
  <c r="AJ318" i="3"/>
  <c r="AJ321" i="3"/>
  <c r="AJ324" i="3"/>
  <c r="AJ327" i="3"/>
  <c r="AJ330" i="3"/>
  <c r="AJ333" i="3"/>
  <c r="AJ336" i="3"/>
  <c r="AJ339" i="3"/>
  <c r="AJ342" i="3"/>
  <c r="AJ345" i="3"/>
  <c r="AJ348" i="3"/>
  <c r="AJ351" i="3"/>
  <c r="AJ354" i="3"/>
  <c r="AJ357" i="3"/>
  <c r="AJ360" i="3"/>
  <c r="AJ363" i="3"/>
  <c r="AJ366" i="3"/>
  <c r="AJ369" i="3"/>
  <c r="AJ372" i="3"/>
  <c r="AJ375" i="3"/>
  <c r="AJ378" i="3"/>
  <c r="AJ381" i="3"/>
  <c r="AJ384" i="3"/>
  <c r="AJ387" i="3"/>
  <c r="AJ390" i="3"/>
  <c r="AJ393" i="3"/>
  <c r="AJ396" i="3"/>
  <c r="AJ399" i="3"/>
  <c r="AJ402" i="3"/>
  <c r="AJ405" i="3"/>
  <c r="AJ408" i="3"/>
  <c r="AJ411" i="3"/>
  <c r="AJ414" i="3"/>
  <c r="AJ417" i="3"/>
  <c r="AJ420" i="3"/>
  <c r="AJ423" i="3"/>
  <c r="AJ426" i="3"/>
  <c r="AJ429" i="3"/>
  <c r="AJ432" i="3"/>
  <c r="AJ435" i="3"/>
  <c r="AJ438" i="3"/>
  <c r="AJ441" i="3"/>
  <c r="AJ444" i="3"/>
  <c r="AJ447" i="3"/>
  <c r="AJ450" i="3"/>
  <c r="AJ453" i="3"/>
  <c r="AJ456" i="3"/>
  <c r="AJ459" i="3"/>
  <c r="AJ462" i="3"/>
  <c r="AJ465" i="3"/>
  <c r="AJ468" i="3"/>
  <c r="AJ471" i="3"/>
  <c r="AJ474" i="3"/>
  <c r="AJ477" i="3"/>
  <c r="AJ480" i="3"/>
  <c r="AJ483" i="3"/>
  <c r="AJ486" i="3"/>
  <c r="AJ489" i="3"/>
  <c r="AJ492" i="3"/>
  <c r="AJ495" i="3"/>
  <c r="AJ498" i="3"/>
  <c r="AJ501" i="3"/>
  <c r="AJ504" i="3"/>
  <c r="AJ507" i="3"/>
  <c r="AJ510" i="3"/>
  <c r="AJ513" i="3"/>
  <c r="AJ516" i="3"/>
  <c r="AJ519" i="3"/>
  <c r="AJ522" i="3"/>
  <c r="AJ525" i="3"/>
  <c r="AJ528" i="3"/>
  <c r="AJ531" i="3"/>
  <c r="AJ534" i="3"/>
  <c r="AJ537" i="3"/>
  <c r="AJ540" i="3"/>
  <c r="AJ543" i="3"/>
  <c r="AJ546" i="3"/>
  <c r="AJ549" i="3"/>
  <c r="AJ552" i="3"/>
  <c r="AJ555" i="3"/>
  <c r="AJ558" i="3"/>
  <c r="AJ561" i="3"/>
  <c r="AJ564" i="3"/>
  <c r="AJ567" i="3"/>
  <c r="AJ570" i="3"/>
  <c r="AJ573" i="3"/>
  <c r="AJ576" i="3"/>
  <c r="AJ579" i="3"/>
  <c r="AJ582" i="3"/>
  <c r="AJ585" i="3"/>
  <c r="AJ588" i="3"/>
  <c r="AJ591" i="3"/>
  <c r="AJ594" i="3"/>
  <c r="AJ597" i="3"/>
  <c r="AJ600" i="3"/>
  <c r="AJ603" i="3"/>
  <c r="AJ606" i="3"/>
  <c r="AJ609" i="3"/>
  <c r="AJ612" i="3"/>
  <c r="AJ615" i="3"/>
  <c r="AJ21" i="3"/>
  <c r="J4" i="4"/>
  <c r="AI21" i="3" l="1"/>
  <c r="AI24" i="3"/>
  <c r="AI27" i="3"/>
  <c r="AI30" i="3"/>
  <c r="AI33" i="3"/>
  <c r="AI36" i="3"/>
  <c r="AI39" i="3"/>
  <c r="AI42" i="3"/>
  <c r="AI45" i="3"/>
  <c r="AI48" i="3"/>
  <c r="AI51" i="3"/>
  <c r="AI54" i="3"/>
  <c r="AI57" i="3"/>
  <c r="AI60" i="3"/>
  <c r="AI63" i="3"/>
  <c r="AI66" i="3"/>
  <c r="AI69" i="3"/>
  <c r="AI72" i="3"/>
  <c r="AI75" i="3"/>
  <c r="AI78" i="3"/>
  <c r="AI81" i="3"/>
  <c r="AI84" i="3"/>
  <c r="AI87" i="3"/>
  <c r="AI90" i="3"/>
  <c r="AI93" i="3"/>
  <c r="AI96" i="3"/>
  <c r="AI99" i="3"/>
  <c r="AI102" i="3"/>
  <c r="AI105" i="3"/>
  <c r="AI108" i="3"/>
  <c r="AI111" i="3"/>
  <c r="AI114" i="3"/>
  <c r="AI117" i="3"/>
  <c r="AI120" i="3"/>
  <c r="AI123" i="3"/>
  <c r="AI126" i="3"/>
  <c r="AI129" i="3"/>
  <c r="AI132" i="3"/>
  <c r="AI135" i="3"/>
  <c r="AI138" i="3"/>
  <c r="AI141" i="3"/>
  <c r="AI144" i="3"/>
  <c r="AI147" i="3"/>
  <c r="AI150" i="3"/>
  <c r="AI153" i="3"/>
  <c r="AI156" i="3"/>
  <c r="AI159" i="3"/>
  <c r="AI162" i="3"/>
  <c r="AI165" i="3"/>
  <c r="AI168" i="3"/>
  <c r="AI171" i="3"/>
  <c r="AI174" i="3"/>
  <c r="AI177" i="3"/>
  <c r="AI180" i="3"/>
  <c r="AI183" i="3"/>
  <c r="AI186" i="3"/>
  <c r="AI189" i="3"/>
  <c r="AI192" i="3"/>
  <c r="AI195" i="3"/>
  <c r="AI198" i="3"/>
  <c r="AI201" i="3"/>
  <c r="AI204" i="3"/>
  <c r="AI207" i="3"/>
  <c r="AI210" i="3"/>
  <c r="AI213" i="3"/>
  <c r="AI216" i="3"/>
  <c r="AI219" i="3"/>
  <c r="AI222" i="3"/>
  <c r="AI225" i="3"/>
  <c r="AI228" i="3"/>
  <c r="AI231" i="3"/>
  <c r="AI234" i="3"/>
  <c r="AI237" i="3"/>
  <c r="AI240" i="3"/>
  <c r="AI243" i="3"/>
  <c r="AI246" i="3"/>
  <c r="AI249" i="3"/>
  <c r="AI252" i="3"/>
  <c r="AI255" i="3"/>
  <c r="AI258" i="3"/>
  <c r="AI261" i="3"/>
  <c r="AI264" i="3"/>
  <c r="AI267" i="3"/>
  <c r="AI270" i="3"/>
  <c r="AI273" i="3"/>
  <c r="AI276" i="3"/>
  <c r="AI279" i="3"/>
  <c r="AI282" i="3"/>
  <c r="AI285" i="3"/>
  <c r="AI288" i="3"/>
  <c r="AI291" i="3"/>
  <c r="AI294" i="3"/>
  <c r="AI297" i="3"/>
  <c r="AI300" i="3"/>
  <c r="AI303" i="3"/>
  <c r="AI306" i="3"/>
  <c r="AI309" i="3"/>
  <c r="AI312" i="3"/>
  <c r="AI315" i="3"/>
  <c r="AI318" i="3"/>
  <c r="AI321" i="3"/>
  <c r="AI324" i="3"/>
  <c r="AI327" i="3"/>
  <c r="AI330" i="3"/>
  <c r="AI333" i="3"/>
  <c r="AI336" i="3"/>
  <c r="AI339" i="3"/>
  <c r="AI342" i="3"/>
  <c r="AI345" i="3"/>
  <c r="AI348" i="3"/>
  <c r="AI351" i="3"/>
  <c r="AI354" i="3"/>
  <c r="AI357" i="3"/>
  <c r="AI360" i="3"/>
  <c r="AI363" i="3"/>
  <c r="AI366" i="3"/>
  <c r="AI369" i="3"/>
  <c r="AI372" i="3"/>
  <c r="AI375" i="3"/>
  <c r="AI378" i="3"/>
  <c r="AI381" i="3"/>
  <c r="AI384" i="3"/>
  <c r="AI387" i="3"/>
  <c r="AI390" i="3"/>
  <c r="AI393" i="3"/>
  <c r="AI396" i="3"/>
  <c r="AI399" i="3"/>
  <c r="AI402" i="3"/>
  <c r="AI405" i="3"/>
  <c r="AI408" i="3"/>
  <c r="AI411" i="3"/>
  <c r="AI414" i="3"/>
  <c r="AI417" i="3"/>
  <c r="AI420" i="3"/>
  <c r="AI423" i="3"/>
  <c r="AI426" i="3"/>
  <c r="AI429" i="3"/>
  <c r="AI432" i="3"/>
  <c r="AI435" i="3"/>
  <c r="AI438" i="3"/>
  <c r="AI441" i="3"/>
  <c r="AI444" i="3"/>
  <c r="AI447" i="3"/>
  <c r="AI450" i="3"/>
  <c r="AI453" i="3"/>
  <c r="AI456" i="3"/>
  <c r="AI459" i="3"/>
  <c r="AI462" i="3"/>
  <c r="AI465" i="3"/>
  <c r="AI468" i="3"/>
  <c r="AI471" i="3"/>
  <c r="AI474" i="3"/>
  <c r="AI477" i="3"/>
  <c r="AI480" i="3"/>
  <c r="AI483" i="3"/>
  <c r="AI486" i="3"/>
  <c r="AI489" i="3"/>
  <c r="AI492" i="3"/>
  <c r="AI495" i="3"/>
  <c r="AI498" i="3"/>
  <c r="AI501" i="3"/>
  <c r="AI504" i="3"/>
  <c r="AI507" i="3"/>
  <c r="AI510" i="3"/>
  <c r="AI513" i="3"/>
  <c r="AI516" i="3"/>
  <c r="AI519" i="3"/>
  <c r="AI522" i="3"/>
  <c r="AI525" i="3"/>
  <c r="AI528" i="3"/>
  <c r="AI531" i="3"/>
  <c r="AI534" i="3"/>
  <c r="AI537" i="3"/>
  <c r="AI540" i="3"/>
  <c r="AI543" i="3"/>
  <c r="AI546" i="3"/>
  <c r="AI549" i="3"/>
  <c r="AI552" i="3"/>
  <c r="AI555" i="3"/>
  <c r="AI558" i="3"/>
  <c r="AI561" i="3"/>
  <c r="AI564" i="3"/>
  <c r="AI567" i="3"/>
  <c r="AI570" i="3"/>
  <c r="AI573" i="3"/>
  <c r="AI576" i="3"/>
  <c r="AI579" i="3"/>
  <c r="AI582" i="3"/>
  <c r="AI585" i="3"/>
  <c r="AI588" i="3"/>
  <c r="AI591" i="3"/>
  <c r="AI594" i="3"/>
  <c r="AI597" i="3"/>
  <c r="AI600" i="3"/>
  <c r="AI603" i="3"/>
  <c r="AI606" i="3"/>
  <c r="AI609" i="3"/>
  <c r="AI612" i="3"/>
  <c r="AI615" i="3"/>
  <c r="AI618" i="3"/>
  <c r="AD24" i="3"/>
  <c r="C6" i="7"/>
  <c r="C7" i="7"/>
  <c r="J7" i="7" s="1"/>
  <c r="C8" i="7"/>
  <c r="J8" i="7" s="1"/>
  <c r="C9" i="7"/>
  <c r="J9" i="7" s="1"/>
  <c r="C10" i="7"/>
  <c r="C11" i="7"/>
  <c r="C12" i="7"/>
  <c r="C13" i="7"/>
  <c r="J13" i="7" s="1"/>
  <c r="C26" i="7"/>
  <c r="J26" i="7" s="1"/>
  <c r="C5" i="6"/>
  <c r="C6" i="6"/>
  <c r="C7" i="6"/>
  <c r="C8" i="6"/>
  <c r="C9" i="6"/>
  <c r="C10" i="6"/>
  <c r="C11" i="6"/>
  <c r="C2" i="6"/>
  <c r="B3" i="7"/>
  <c r="B4" i="7"/>
  <c r="B5" i="7"/>
  <c r="B6" i="7"/>
  <c r="E6" i="7" s="1"/>
  <c r="B7" i="7"/>
  <c r="E7" i="7" s="1"/>
  <c r="B8" i="7"/>
  <c r="E8" i="7" s="1"/>
  <c r="B9" i="7"/>
  <c r="E9" i="7" s="1"/>
  <c r="B10" i="7"/>
  <c r="E10" i="7" s="1"/>
  <c r="B11" i="7"/>
  <c r="E11" i="7" s="1"/>
  <c r="B12" i="7"/>
  <c r="E12" i="7" s="1"/>
  <c r="B13" i="7"/>
  <c r="E13" i="7" s="1"/>
  <c r="C14" i="7"/>
  <c r="J14" i="7" s="1"/>
  <c r="C15" i="7"/>
  <c r="J15" i="7" s="1"/>
  <c r="C16" i="7"/>
  <c r="J16" i="7" s="1"/>
  <c r="C17" i="7"/>
  <c r="J17" i="7" s="1"/>
  <c r="C18" i="7"/>
  <c r="J18" i="7" s="1"/>
  <c r="C19" i="7"/>
  <c r="J19" i="7" s="1"/>
  <c r="C20" i="7"/>
  <c r="C21" i="7"/>
  <c r="J21" i="7" s="1"/>
  <c r="C22" i="7"/>
  <c r="J22" i="7" s="1"/>
  <c r="C23" i="7"/>
  <c r="C24" i="7"/>
  <c r="J24" i="7" s="1"/>
  <c r="C25" i="7"/>
  <c r="J25" i="7" s="1"/>
  <c r="C27" i="7"/>
  <c r="C28" i="7"/>
  <c r="J28" i="7" s="1"/>
  <c r="C29" i="7"/>
  <c r="C30" i="7"/>
  <c r="C31" i="7"/>
  <c r="C32" i="7"/>
  <c r="C33" i="7"/>
  <c r="J33" i="7" s="1"/>
  <c r="C34" i="7"/>
  <c r="C35" i="7"/>
  <c r="C36" i="7"/>
  <c r="J36" i="7" s="1"/>
  <c r="C37" i="7"/>
  <c r="J37" i="7" s="1"/>
  <c r="C38" i="7"/>
  <c r="C39" i="7"/>
  <c r="C40" i="7"/>
  <c r="C41" i="7"/>
  <c r="J41" i="7" s="1"/>
  <c r="C42" i="7"/>
  <c r="J42" i="7" s="1"/>
  <c r="C43" i="7"/>
  <c r="C44" i="7"/>
  <c r="C45" i="7"/>
  <c r="J45" i="7" s="1"/>
  <c r="C46" i="7"/>
  <c r="C47" i="7"/>
  <c r="J47" i="7" s="1"/>
  <c r="C48" i="7"/>
  <c r="C49" i="7"/>
  <c r="J49" i="7" s="1"/>
  <c r="C50" i="7"/>
  <c r="J50" i="7" s="1"/>
  <c r="C51" i="7"/>
  <c r="C52" i="7"/>
  <c r="C53" i="7"/>
  <c r="J53" i="7" s="1"/>
  <c r="C54" i="7"/>
  <c r="C55" i="7"/>
  <c r="J55" i="7" s="1"/>
  <c r="C56" i="7"/>
  <c r="C57" i="7"/>
  <c r="J57" i="7" s="1"/>
  <c r="C58" i="7"/>
  <c r="J58" i="7" s="1"/>
  <c r="C59" i="7"/>
  <c r="C60" i="7"/>
  <c r="J60" i="7" s="1"/>
  <c r="C61" i="7"/>
  <c r="J61" i="7" s="1"/>
  <c r="C62" i="7"/>
  <c r="C63" i="7"/>
  <c r="J63" i="7" s="1"/>
  <c r="C64" i="7"/>
  <c r="C65" i="7"/>
  <c r="J65" i="7" s="1"/>
  <c r="C66" i="7"/>
  <c r="C67" i="7"/>
  <c r="C68" i="7"/>
  <c r="J68" i="7" s="1"/>
  <c r="C69" i="7"/>
  <c r="C70" i="7"/>
  <c r="C71" i="7"/>
  <c r="J71" i="7" s="1"/>
  <c r="C72" i="7"/>
  <c r="C73" i="7"/>
  <c r="J73" i="7" s="1"/>
  <c r="C74" i="7"/>
  <c r="J74" i="7" s="1"/>
  <c r="C75" i="7"/>
  <c r="C76" i="7"/>
  <c r="J76" i="7" s="1"/>
  <c r="C77" i="7"/>
  <c r="J77" i="7" s="1"/>
  <c r="C78" i="7"/>
  <c r="C79" i="7"/>
  <c r="C80" i="7"/>
  <c r="C81" i="7"/>
  <c r="J81" i="7" s="1"/>
  <c r="C82" i="7"/>
  <c r="J82" i="7" s="1"/>
  <c r="C83" i="7"/>
  <c r="C84" i="7"/>
  <c r="J84" i="7" s="1"/>
  <c r="C85" i="7"/>
  <c r="J85" i="7" s="1"/>
  <c r="C86" i="7"/>
  <c r="C87" i="7"/>
  <c r="C88" i="7"/>
  <c r="C89" i="7"/>
  <c r="J89" i="7" s="1"/>
  <c r="C90" i="7"/>
  <c r="J90" i="7" s="1"/>
  <c r="C91" i="7"/>
  <c r="J91" i="7" s="1"/>
  <c r="C92" i="7"/>
  <c r="J92" i="7" s="1"/>
  <c r="C93" i="7"/>
  <c r="C94" i="7"/>
  <c r="C95" i="7"/>
  <c r="C96" i="7"/>
  <c r="C97" i="7"/>
  <c r="J97" i="7" s="1"/>
  <c r="C98" i="7"/>
  <c r="J98" i="7" s="1"/>
  <c r="C99" i="7"/>
  <c r="C100" i="7"/>
  <c r="J100" i="7" s="1"/>
  <c r="C101" i="7"/>
  <c r="C102" i="7"/>
  <c r="C103" i="7"/>
  <c r="C104" i="7"/>
  <c r="C105" i="7"/>
  <c r="J105" i="7" s="1"/>
  <c r="C106" i="7"/>
  <c r="J106" i="7" s="1"/>
  <c r="C107" i="7"/>
  <c r="C108" i="7"/>
  <c r="J108" i="7" s="1"/>
  <c r="C109" i="7"/>
  <c r="J109" i="7" s="1"/>
  <c r="C110" i="7"/>
  <c r="C111" i="7"/>
  <c r="C112" i="7"/>
  <c r="C113" i="7"/>
  <c r="J113" i="7" s="1"/>
  <c r="C114" i="7"/>
  <c r="J114" i="7" s="1"/>
  <c r="C115" i="7"/>
  <c r="C116" i="7"/>
  <c r="J116" i="7" s="1"/>
  <c r="C117" i="7"/>
  <c r="J117" i="7" s="1"/>
  <c r="C118" i="7"/>
  <c r="C119" i="7"/>
  <c r="J119" i="7" s="1"/>
  <c r="C120" i="7"/>
  <c r="C121" i="7"/>
  <c r="J121" i="7" s="1"/>
  <c r="C122" i="7"/>
  <c r="J122" i="7" s="1"/>
  <c r="C123" i="7"/>
  <c r="J123" i="7" s="1"/>
  <c r="C124" i="7"/>
  <c r="J124" i="7" s="1"/>
  <c r="C125" i="7"/>
  <c r="C126" i="7"/>
  <c r="C127" i="7"/>
  <c r="J127" i="7" s="1"/>
  <c r="C128" i="7"/>
  <c r="C129" i="7"/>
  <c r="J129" i="7" s="1"/>
  <c r="C130" i="7"/>
  <c r="J130" i="7" s="1"/>
  <c r="C131" i="7"/>
  <c r="J131" i="7" s="1"/>
  <c r="C132" i="7"/>
  <c r="J132" i="7" s="1"/>
  <c r="C133" i="7"/>
  <c r="J133" i="7" s="1"/>
  <c r="C134" i="7"/>
  <c r="C135" i="7"/>
  <c r="J135" i="7" s="1"/>
  <c r="C136" i="7"/>
  <c r="J136" i="7" s="1"/>
  <c r="C137" i="7"/>
  <c r="J137" i="7" s="1"/>
  <c r="C138" i="7"/>
  <c r="J138" i="7" s="1"/>
  <c r="C139" i="7"/>
  <c r="C140" i="7"/>
  <c r="J140" i="7" s="1"/>
  <c r="C141" i="7"/>
  <c r="J141" i="7" s="1"/>
  <c r="C142" i="7"/>
  <c r="C143" i="7"/>
  <c r="J143" i="7" s="1"/>
  <c r="C144" i="7"/>
  <c r="J144" i="7" s="1"/>
  <c r="C145" i="7"/>
  <c r="J145" i="7" s="1"/>
  <c r="C146" i="7"/>
  <c r="C147" i="7"/>
  <c r="J147" i="7" s="1"/>
  <c r="C148" i="7"/>
  <c r="J148" i="7" s="1"/>
  <c r="C149" i="7"/>
  <c r="J149" i="7" s="1"/>
  <c r="C150" i="7"/>
  <c r="C151" i="7"/>
  <c r="J151" i="7" s="1"/>
  <c r="C152" i="7"/>
  <c r="J152" i="7" s="1"/>
  <c r="C153" i="7"/>
  <c r="J153" i="7" s="1"/>
  <c r="C154" i="7"/>
  <c r="J154" i="7" s="1"/>
  <c r="C155" i="7"/>
  <c r="J155" i="7" s="1"/>
  <c r="C156" i="7"/>
  <c r="J156" i="7" s="1"/>
  <c r="C157" i="7"/>
  <c r="J157" i="7" s="1"/>
  <c r="C158" i="7"/>
  <c r="C159" i="7"/>
  <c r="J159" i="7" s="1"/>
  <c r="C160" i="7"/>
  <c r="C161" i="7"/>
  <c r="J161" i="7" s="1"/>
  <c r="C162" i="7"/>
  <c r="J162" i="7" s="1"/>
  <c r="C163" i="7"/>
  <c r="J163" i="7" s="1"/>
  <c r="C164" i="7"/>
  <c r="J164" i="7" s="1"/>
  <c r="C165" i="7"/>
  <c r="J165" i="7" s="1"/>
  <c r="C166" i="7"/>
  <c r="C167" i="7"/>
  <c r="J167" i="7" s="1"/>
  <c r="C168" i="7"/>
  <c r="J168" i="7" s="1"/>
  <c r="C169" i="7"/>
  <c r="J169" i="7" s="1"/>
  <c r="C170" i="7"/>
  <c r="C171" i="7"/>
  <c r="J171" i="7" s="1"/>
  <c r="C172" i="7"/>
  <c r="J172" i="7" s="1"/>
  <c r="C173" i="7"/>
  <c r="J173" i="7" s="1"/>
  <c r="C174" i="7"/>
  <c r="J174" i="7" s="1"/>
  <c r="C175" i="7"/>
  <c r="J175" i="7" s="1"/>
  <c r="C176" i="7"/>
  <c r="J176" i="7" s="1"/>
  <c r="C177" i="7"/>
  <c r="J177" i="7" s="1"/>
  <c r="C178" i="7"/>
  <c r="J178" i="7" s="1"/>
  <c r="C179" i="7"/>
  <c r="J179" i="7" s="1"/>
  <c r="C180" i="7"/>
  <c r="J180" i="7" s="1"/>
  <c r="C181" i="7"/>
  <c r="J181" i="7" s="1"/>
  <c r="C182" i="7"/>
  <c r="J182" i="7" s="1"/>
  <c r="C183" i="7"/>
  <c r="J183" i="7" s="1"/>
  <c r="C184" i="7"/>
  <c r="C185" i="7"/>
  <c r="J185" i="7" s="1"/>
  <c r="C186" i="7"/>
  <c r="J186" i="7" s="1"/>
  <c r="C187" i="7"/>
  <c r="J187" i="7" s="1"/>
  <c r="C188" i="7"/>
  <c r="J188" i="7" s="1"/>
  <c r="C189" i="7"/>
  <c r="J189" i="7" s="1"/>
  <c r="C190" i="7"/>
  <c r="C191" i="7"/>
  <c r="C192" i="7"/>
  <c r="C193" i="7"/>
  <c r="C194" i="7"/>
  <c r="C195" i="7"/>
  <c r="C196" i="7"/>
  <c r="J196" i="7" s="1"/>
  <c r="C197" i="7"/>
  <c r="C198" i="7"/>
  <c r="C199" i="7"/>
  <c r="C200" i="7"/>
  <c r="J200" i="7" s="1"/>
  <c r="C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B2" i="7"/>
  <c r="C3" i="6"/>
  <c r="C4"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E182" i="6" s="1"/>
  <c r="C183" i="6"/>
  <c r="E183" i="6" s="1"/>
  <c r="C184" i="6"/>
  <c r="E184" i="6" s="1"/>
  <c r="C185" i="6"/>
  <c r="E185" i="6" s="1"/>
  <c r="C186" i="6"/>
  <c r="E186" i="6" s="1"/>
  <c r="C187" i="6"/>
  <c r="E187" i="6" s="1"/>
  <c r="C188" i="6"/>
  <c r="E188" i="6" s="1"/>
  <c r="C189" i="6"/>
  <c r="E189" i="6" s="1"/>
  <c r="C190" i="6"/>
  <c r="E190" i="6" s="1"/>
  <c r="C191" i="6"/>
  <c r="E191" i="6" s="1"/>
  <c r="C192" i="6"/>
  <c r="E192" i="6" s="1"/>
  <c r="C193" i="6"/>
  <c r="E193" i="6" s="1"/>
  <c r="C194" i="6"/>
  <c r="E194" i="6" s="1"/>
  <c r="C195" i="6"/>
  <c r="E195" i="6" s="1"/>
  <c r="C196" i="6"/>
  <c r="E196" i="6" s="1"/>
  <c r="C197" i="6"/>
  <c r="E197" i="6" s="1"/>
  <c r="C198" i="6"/>
  <c r="E198" i="6" s="1"/>
  <c r="C199" i="6"/>
  <c r="E199" i="6" s="1"/>
  <c r="C200" i="6"/>
  <c r="E200" i="6" s="1"/>
  <c r="C201" i="6"/>
  <c r="E201" i="6" s="1"/>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E4" i="8"/>
  <c r="E5" i="8"/>
  <c r="E6" i="8"/>
  <c r="E7" i="8"/>
  <c r="E8" i="8"/>
  <c r="E9" i="8"/>
  <c r="E10" i="8"/>
  <c r="E11" i="8"/>
  <c r="E12" i="8"/>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501" i="3"/>
  <c r="AC502" i="3"/>
  <c r="AC503" i="3"/>
  <c r="AC504" i="3"/>
  <c r="AC505" i="3"/>
  <c r="AC506" i="3"/>
  <c r="AC507" i="3"/>
  <c r="AC508" i="3"/>
  <c r="AC509" i="3"/>
  <c r="AC510" i="3"/>
  <c r="AC511" i="3"/>
  <c r="AC512" i="3"/>
  <c r="AC513" i="3"/>
  <c r="AC514" i="3"/>
  <c r="AC515" i="3"/>
  <c r="AC516" i="3"/>
  <c r="AC517" i="3"/>
  <c r="AC518" i="3"/>
  <c r="AC519" i="3"/>
  <c r="AC520" i="3"/>
  <c r="AC521" i="3"/>
  <c r="AC522" i="3"/>
  <c r="AC523" i="3"/>
  <c r="AC524" i="3"/>
  <c r="AC525" i="3"/>
  <c r="AC526" i="3"/>
  <c r="AC527" i="3"/>
  <c r="AC528" i="3"/>
  <c r="AC529" i="3"/>
  <c r="AC530" i="3"/>
  <c r="AC531" i="3"/>
  <c r="AC532" i="3"/>
  <c r="AC533" i="3"/>
  <c r="AC534" i="3"/>
  <c r="AC535" i="3"/>
  <c r="AC536" i="3"/>
  <c r="AC537" i="3"/>
  <c r="AC538" i="3"/>
  <c r="AC539" i="3"/>
  <c r="AC540" i="3"/>
  <c r="AC541" i="3"/>
  <c r="AC542" i="3"/>
  <c r="AC543" i="3"/>
  <c r="AC544" i="3"/>
  <c r="AC545" i="3"/>
  <c r="AC546" i="3"/>
  <c r="AC547" i="3"/>
  <c r="AC548" i="3"/>
  <c r="AC549" i="3"/>
  <c r="AC550" i="3"/>
  <c r="AC551" i="3"/>
  <c r="AC552" i="3"/>
  <c r="AC553" i="3"/>
  <c r="AC554" i="3"/>
  <c r="AC555" i="3"/>
  <c r="AC556" i="3"/>
  <c r="AC557" i="3"/>
  <c r="AC558" i="3"/>
  <c r="AC559" i="3"/>
  <c r="AC560" i="3"/>
  <c r="AC561" i="3"/>
  <c r="AC562" i="3"/>
  <c r="AC563" i="3"/>
  <c r="AC564" i="3"/>
  <c r="AC565" i="3"/>
  <c r="AC566" i="3"/>
  <c r="AC567" i="3"/>
  <c r="AC568" i="3"/>
  <c r="AC569" i="3"/>
  <c r="AC570" i="3"/>
  <c r="AC571" i="3"/>
  <c r="AC572" i="3"/>
  <c r="AC573" i="3"/>
  <c r="AC574" i="3"/>
  <c r="AC575" i="3"/>
  <c r="AC576" i="3"/>
  <c r="AC577" i="3"/>
  <c r="AC578" i="3"/>
  <c r="AC579" i="3"/>
  <c r="AC580" i="3"/>
  <c r="AC581" i="3"/>
  <c r="AC582" i="3"/>
  <c r="AC583" i="3"/>
  <c r="AC584" i="3"/>
  <c r="AC585" i="3"/>
  <c r="AC586" i="3"/>
  <c r="AC587" i="3"/>
  <c r="AC588" i="3"/>
  <c r="AC589" i="3"/>
  <c r="AC590" i="3"/>
  <c r="AC591" i="3"/>
  <c r="AC592" i="3"/>
  <c r="AC593" i="3"/>
  <c r="AC594" i="3"/>
  <c r="AC595" i="3"/>
  <c r="AC596" i="3"/>
  <c r="AC597" i="3"/>
  <c r="AC598" i="3"/>
  <c r="AC599" i="3"/>
  <c r="AC600" i="3"/>
  <c r="AC601" i="3"/>
  <c r="AC602" i="3"/>
  <c r="AC603" i="3"/>
  <c r="AC604" i="3"/>
  <c r="AC605" i="3"/>
  <c r="AC606" i="3"/>
  <c r="AC607" i="3"/>
  <c r="AC608" i="3"/>
  <c r="AC609" i="3"/>
  <c r="AC610" i="3"/>
  <c r="AC611" i="3"/>
  <c r="AC612" i="3"/>
  <c r="AC613" i="3"/>
  <c r="AC614" i="3"/>
  <c r="AC615" i="3"/>
  <c r="AC616" i="3"/>
  <c r="AC617" i="3"/>
  <c r="AC618" i="3"/>
  <c r="AC619" i="3"/>
  <c r="AC620" i="3"/>
  <c r="AC21" i="3"/>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69" i="4"/>
  <c r="AC270" i="4"/>
  <c r="AC271" i="4"/>
  <c r="AC272" i="4"/>
  <c r="AC273" i="4"/>
  <c r="AC274"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299" i="4"/>
  <c r="AC300" i="4"/>
  <c r="AC301" i="4"/>
  <c r="AC302" i="4"/>
  <c r="AC303" i="4"/>
  <c r="AC304"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29" i="4"/>
  <c r="AC330" i="4"/>
  <c r="AC331" i="4"/>
  <c r="AC332" i="4"/>
  <c r="AC333" i="4"/>
  <c r="AC334"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89" i="4"/>
  <c r="AC390" i="4"/>
  <c r="AC391" i="4"/>
  <c r="AC392" i="4"/>
  <c r="AC393" i="4"/>
  <c r="AC394"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19" i="4"/>
  <c r="AC420" i="4"/>
  <c r="AC421" i="4"/>
  <c r="AC422" i="4"/>
  <c r="AC423" i="4"/>
  <c r="AC424"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49" i="4"/>
  <c r="AC450" i="4"/>
  <c r="AC451" i="4"/>
  <c r="AC452" i="4"/>
  <c r="AC453" i="4"/>
  <c r="AC454"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79" i="4"/>
  <c r="AC480" i="4"/>
  <c r="AC481" i="4"/>
  <c r="AC482" i="4"/>
  <c r="AC483" i="4"/>
  <c r="AC484"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09" i="4"/>
  <c r="AC510" i="4"/>
  <c r="AC511" i="4"/>
  <c r="AC512" i="4"/>
  <c r="AC513" i="4"/>
  <c r="AC514"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39" i="4"/>
  <c r="AC540" i="4"/>
  <c r="AC541" i="4"/>
  <c r="AC542" i="4"/>
  <c r="AC543" i="4"/>
  <c r="AC544"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569" i="4"/>
  <c r="AC570" i="4"/>
  <c r="AC571" i="4"/>
  <c r="AC572" i="4"/>
  <c r="AC573" i="4"/>
  <c r="AC574" i="4"/>
  <c r="AC575" i="4"/>
  <c r="AC576" i="4"/>
  <c r="AC577" i="4"/>
  <c r="AC578" i="4"/>
  <c r="AC579" i="4"/>
  <c r="AC580" i="4"/>
  <c r="AC581" i="4"/>
  <c r="AC582" i="4"/>
  <c r="AC583" i="4"/>
  <c r="AC584" i="4"/>
  <c r="AC585" i="4"/>
  <c r="AC586" i="4"/>
  <c r="AC587" i="4"/>
  <c r="AC588" i="4"/>
  <c r="AC589" i="4"/>
  <c r="AC590" i="4"/>
  <c r="AC591" i="4"/>
  <c r="AC592" i="4"/>
  <c r="AC593" i="4"/>
  <c r="AC594" i="4"/>
  <c r="AC595" i="4"/>
  <c r="AC596" i="4"/>
  <c r="AC597" i="4"/>
  <c r="AC598" i="4"/>
  <c r="AC599" i="4"/>
  <c r="AC600" i="4"/>
  <c r="AC601" i="4"/>
  <c r="AC602" i="4"/>
  <c r="AC603" i="4"/>
  <c r="AC604" i="4"/>
  <c r="AC605" i="4"/>
  <c r="AC606" i="4"/>
  <c r="AC607" i="4"/>
  <c r="AC608" i="4"/>
  <c r="AC609" i="4"/>
  <c r="AC610" i="4"/>
  <c r="AC611" i="4"/>
  <c r="AC612" i="4"/>
  <c r="AC613" i="4"/>
  <c r="AC614" i="4"/>
  <c r="AC615" i="4"/>
  <c r="AC616" i="4"/>
  <c r="AC617" i="4"/>
  <c r="AC618" i="4"/>
  <c r="AC619" i="4"/>
  <c r="AC620" i="4"/>
  <c r="AC21" i="4"/>
  <c r="U21" i="12"/>
  <c r="D130" i="7"/>
  <c r="E130" i="7" s="1"/>
  <c r="D138" i="7"/>
  <c r="E138" i="7" s="1"/>
  <c r="D148" i="7"/>
  <c r="E148" i="7" s="1"/>
  <c r="D154" i="7"/>
  <c r="E154" i="7" s="1"/>
  <c r="D156" i="7"/>
  <c r="E156" i="7" s="1"/>
  <c r="D164" i="7"/>
  <c r="E164" i="7" s="1"/>
  <c r="D177" i="7"/>
  <c r="E177" i="7" s="1"/>
  <c r="D180" i="7"/>
  <c r="E180" i="7" s="1"/>
  <c r="D183" i="7"/>
  <c r="E183" i="7" s="1"/>
  <c r="D186" i="7"/>
  <c r="E186" i="7" s="1"/>
  <c r="D194" i="7"/>
  <c r="E194" i="7" s="1"/>
  <c r="D197" i="7"/>
  <c r="E197" i="7" s="1"/>
  <c r="D199" i="7"/>
  <c r="E199" i="7" s="1"/>
  <c r="AE21" i="3"/>
  <c r="AD21" i="3"/>
  <c r="AE22" i="3"/>
  <c r="AD22" i="3"/>
  <c r="AE23" i="3"/>
  <c r="AD23" i="3"/>
  <c r="AE24" i="4"/>
  <c r="AD24" i="4"/>
  <c r="AE26" i="4"/>
  <c r="AF26" i="4" s="1"/>
  <c r="AD26" i="4"/>
  <c r="AE27" i="4"/>
  <c r="AF27" i="4" s="1"/>
  <c r="AD27" i="4"/>
  <c r="AE28" i="4"/>
  <c r="AF28" i="4" s="1"/>
  <c r="AD28" i="4"/>
  <c r="AE29" i="4"/>
  <c r="AF29" i="4" s="1"/>
  <c r="AD29" i="4"/>
  <c r="AE30" i="4"/>
  <c r="AF30" i="4" s="1"/>
  <c r="AD30" i="4"/>
  <c r="AG30" i="4"/>
  <c r="L5" i="7" s="1"/>
  <c r="AE31" i="4"/>
  <c r="AF31" i="4" s="1"/>
  <c r="AD31" i="4"/>
  <c r="AG31" i="4"/>
  <c r="M5" i="7" s="1"/>
  <c r="AE32" i="4"/>
  <c r="AF32" i="4" s="1"/>
  <c r="AD32" i="4"/>
  <c r="AG32" i="4"/>
  <c r="N5" i="7" s="1"/>
  <c r="AE33" i="4"/>
  <c r="AF33" i="4" s="1"/>
  <c r="AD33" i="4"/>
  <c r="AG33" i="4"/>
  <c r="L6" i="7" s="1"/>
  <c r="AE34" i="4"/>
  <c r="AF34" i="4" s="1"/>
  <c r="AD34" i="4"/>
  <c r="AG34" i="4"/>
  <c r="M6" i="7" s="1"/>
  <c r="AE35" i="4"/>
  <c r="AF35" i="4" s="1"/>
  <c r="AD35" i="4"/>
  <c r="AG35" i="4"/>
  <c r="N6" i="7" s="1"/>
  <c r="AE36" i="4"/>
  <c r="AF36" i="4" s="1"/>
  <c r="AD36" i="4"/>
  <c r="AG36" i="4"/>
  <c r="L7" i="7" s="1"/>
  <c r="AE37" i="4"/>
  <c r="AF37" i="4" s="1"/>
  <c r="AD37" i="4"/>
  <c r="AG37" i="4"/>
  <c r="M7" i="7" s="1"/>
  <c r="AE38" i="4"/>
  <c r="AF38" i="4" s="1"/>
  <c r="AD38" i="4"/>
  <c r="AG38" i="4"/>
  <c r="N7" i="7" s="1"/>
  <c r="AE39" i="4"/>
  <c r="AF39" i="4" s="1"/>
  <c r="AD39" i="4"/>
  <c r="AG39" i="4"/>
  <c r="L8" i="7" s="1"/>
  <c r="AE40" i="4"/>
  <c r="AF40" i="4" s="1"/>
  <c r="AD40" i="4"/>
  <c r="AG40" i="4"/>
  <c r="M8" i="7" s="1"/>
  <c r="AE41" i="4"/>
  <c r="AF41" i="4" s="1"/>
  <c r="AD41" i="4"/>
  <c r="AG41" i="4"/>
  <c r="N8" i="7" s="1"/>
  <c r="AE42" i="4"/>
  <c r="AF42" i="4" s="1"/>
  <c r="AD42" i="4"/>
  <c r="AG42" i="4"/>
  <c r="L9" i="7" s="1"/>
  <c r="AE43" i="4"/>
  <c r="AF43" i="4" s="1"/>
  <c r="AD43" i="4"/>
  <c r="AG43" i="4"/>
  <c r="M9" i="7" s="1"/>
  <c r="AE44" i="4"/>
  <c r="AF44" i="4" s="1"/>
  <c r="AD44" i="4"/>
  <c r="AG44" i="4"/>
  <c r="N9" i="7" s="1"/>
  <c r="AE45" i="4"/>
  <c r="AF45" i="4" s="1"/>
  <c r="AD45" i="4"/>
  <c r="AG45" i="4"/>
  <c r="L10" i="7" s="1"/>
  <c r="AE46" i="4"/>
  <c r="AF46" i="4" s="1"/>
  <c r="AD46" i="4"/>
  <c r="AG46" i="4"/>
  <c r="M10" i="7" s="1"/>
  <c r="AE47" i="4"/>
  <c r="AF47" i="4" s="1"/>
  <c r="AD47" i="4"/>
  <c r="AG47" i="4"/>
  <c r="N10" i="7" s="1"/>
  <c r="AE48" i="4"/>
  <c r="AF48" i="4" s="1"/>
  <c r="AD48" i="4"/>
  <c r="AG48" i="4"/>
  <c r="L11" i="7" s="1"/>
  <c r="AE49" i="4"/>
  <c r="AF49" i="4" s="1"/>
  <c r="AD49" i="4"/>
  <c r="AG49" i="4"/>
  <c r="M11" i="7" s="1"/>
  <c r="AE50" i="4"/>
  <c r="AF50" i="4" s="1"/>
  <c r="AD50" i="4"/>
  <c r="AG50" i="4"/>
  <c r="N11" i="7" s="1"/>
  <c r="AE51" i="4"/>
  <c r="AF51" i="4" s="1"/>
  <c r="AD51" i="4"/>
  <c r="AG51" i="4"/>
  <c r="L12" i="7" s="1"/>
  <c r="AE52" i="4"/>
  <c r="AF52" i="4" s="1"/>
  <c r="AD52" i="4"/>
  <c r="AG52" i="4"/>
  <c r="M12" i="7" s="1"/>
  <c r="AE53" i="4"/>
  <c r="AF53" i="4" s="1"/>
  <c r="AD53" i="4"/>
  <c r="AG53" i="4"/>
  <c r="N12" i="7" s="1"/>
  <c r="AE54" i="4"/>
  <c r="AF54" i="4" s="1"/>
  <c r="AD54" i="4"/>
  <c r="AG54" i="4"/>
  <c r="L13" i="7" s="1"/>
  <c r="AE55" i="4"/>
  <c r="AF55" i="4" s="1"/>
  <c r="AD55" i="4"/>
  <c r="AG55" i="4"/>
  <c r="M13" i="7" s="1"/>
  <c r="AE56" i="4"/>
  <c r="AF56" i="4" s="1"/>
  <c r="AD56" i="4"/>
  <c r="AG56" i="4"/>
  <c r="N13" i="7" s="1"/>
  <c r="AE57" i="4"/>
  <c r="AF57" i="4" s="1"/>
  <c r="AG57" i="4"/>
  <c r="L14" i="7" s="1"/>
  <c r="AE58" i="4"/>
  <c r="AF58" i="4" s="1"/>
  <c r="AG58" i="4"/>
  <c r="M14" i="7" s="1"/>
  <c r="AE59" i="4"/>
  <c r="AF59" i="4" s="1"/>
  <c r="AG59" i="4"/>
  <c r="N14" i="7" s="1"/>
  <c r="AE60" i="4"/>
  <c r="AF60" i="4" s="1"/>
  <c r="AG60" i="4"/>
  <c r="L15" i="7" s="1"/>
  <c r="AE61" i="4"/>
  <c r="AF61" i="4" s="1"/>
  <c r="AG61" i="4"/>
  <c r="M15" i="7" s="1"/>
  <c r="AE62" i="4"/>
  <c r="AF62" i="4" s="1"/>
  <c r="AG62" i="4"/>
  <c r="N15" i="7" s="1"/>
  <c r="AE63" i="4"/>
  <c r="AF63" i="4" s="1"/>
  <c r="AG63" i="4"/>
  <c r="L16" i="7" s="1"/>
  <c r="AE64" i="4"/>
  <c r="AF64" i="4" s="1"/>
  <c r="AG64" i="4"/>
  <c r="M16" i="7" s="1"/>
  <c r="AE65" i="4"/>
  <c r="AF65" i="4" s="1"/>
  <c r="AG65" i="4"/>
  <c r="N16" i="7" s="1"/>
  <c r="AE66" i="4"/>
  <c r="AF66" i="4" s="1"/>
  <c r="AG66" i="4"/>
  <c r="L17" i="7" s="1"/>
  <c r="AE67" i="4"/>
  <c r="AF67" i="4" s="1"/>
  <c r="AG67" i="4"/>
  <c r="M17" i="7" s="1"/>
  <c r="AE68" i="4"/>
  <c r="AF68" i="4" s="1"/>
  <c r="AG68" i="4"/>
  <c r="N17" i="7" s="1"/>
  <c r="AE69" i="4"/>
  <c r="AF69" i="4" s="1"/>
  <c r="AG69" i="4"/>
  <c r="L18" i="7" s="1"/>
  <c r="AE70" i="4"/>
  <c r="AF70" i="4" s="1"/>
  <c r="AG70" i="4"/>
  <c r="M18" i="7" s="1"/>
  <c r="AE71" i="4"/>
  <c r="AF71" i="4" s="1"/>
  <c r="AG71" i="4"/>
  <c r="N18" i="7" s="1"/>
  <c r="AE72" i="4"/>
  <c r="AF72" i="4" s="1"/>
  <c r="AG72" i="4"/>
  <c r="L19" i="7" s="1"/>
  <c r="AE73" i="4"/>
  <c r="AF73" i="4" s="1"/>
  <c r="AG73" i="4"/>
  <c r="M19" i="7" s="1"/>
  <c r="AE74" i="4"/>
  <c r="AF74" i="4" s="1"/>
  <c r="AG74" i="4"/>
  <c r="N19" i="7" s="1"/>
  <c r="AE75" i="4"/>
  <c r="AF75" i="4" s="1"/>
  <c r="AG75" i="4"/>
  <c r="L20" i="7" s="1"/>
  <c r="AE76" i="4"/>
  <c r="AF76" i="4" s="1"/>
  <c r="AG76" i="4"/>
  <c r="M20" i="7" s="1"/>
  <c r="AE77" i="4"/>
  <c r="AF77" i="4" s="1"/>
  <c r="AG77" i="4"/>
  <c r="N20" i="7" s="1"/>
  <c r="AE78" i="4"/>
  <c r="AF78" i="4" s="1"/>
  <c r="AG78" i="4"/>
  <c r="L21" i="7" s="1"/>
  <c r="AE79" i="4"/>
  <c r="AF79" i="4" s="1"/>
  <c r="AG79" i="4"/>
  <c r="M21" i="7" s="1"/>
  <c r="AE80" i="4"/>
  <c r="AF80" i="4" s="1"/>
  <c r="AG80" i="4"/>
  <c r="N21" i="7" s="1"/>
  <c r="AE81" i="4"/>
  <c r="AF81" i="4" s="1"/>
  <c r="AG81" i="4"/>
  <c r="L22" i="7" s="1"/>
  <c r="AE82" i="4"/>
  <c r="AF82" i="4" s="1"/>
  <c r="AG82" i="4"/>
  <c r="M22" i="7" s="1"/>
  <c r="AE83" i="4"/>
  <c r="AF83" i="4" s="1"/>
  <c r="AG83" i="4"/>
  <c r="N22" i="7" s="1"/>
  <c r="AE84" i="4"/>
  <c r="AF84" i="4" s="1"/>
  <c r="AG84" i="4"/>
  <c r="L23" i="7" s="1"/>
  <c r="AE85" i="4"/>
  <c r="AF85" i="4" s="1"/>
  <c r="AG85" i="4"/>
  <c r="M23" i="7" s="1"/>
  <c r="AE86" i="4"/>
  <c r="AF86" i="4" s="1"/>
  <c r="AG86" i="4"/>
  <c r="N23" i="7" s="1"/>
  <c r="AE87" i="4"/>
  <c r="AF87" i="4" s="1"/>
  <c r="AG87" i="4"/>
  <c r="L24" i="7" s="1"/>
  <c r="AE88" i="4"/>
  <c r="AF88" i="4" s="1"/>
  <c r="AG88" i="4"/>
  <c r="M24" i="7" s="1"/>
  <c r="AE89" i="4"/>
  <c r="AF89" i="4" s="1"/>
  <c r="AG89" i="4"/>
  <c r="N24" i="7" s="1"/>
  <c r="AE90" i="4"/>
  <c r="AF90" i="4" s="1"/>
  <c r="AG90" i="4"/>
  <c r="L25" i="7" s="1"/>
  <c r="AE91" i="4"/>
  <c r="AF91" i="4" s="1"/>
  <c r="AG91" i="4"/>
  <c r="M25" i="7" s="1"/>
  <c r="AE92" i="4"/>
  <c r="AF92" i="4" s="1"/>
  <c r="AG92" i="4"/>
  <c r="N25" i="7" s="1"/>
  <c r="AE93" i="4"/>
  <c r="AF93" i="4" s="1"/>
  <c r="AG93" i="4"/>
  <c r="L26" i="7" s="1"/>
  <c r="AE94" i="4"/>
  <c r="AF94" i="4" s="1"/>
  <c r="AG94" i="4"/>
  <c r="M26" i="7" s="1"/>
  <c r="AE95" i="4"/>
  <c r="AF95" i="4" s="1"/>
  <c r="AG95" i="4"/>
  <c r="N26" i="7" s="1"/>
  <c r="AE96" i="4"/>
  <c r="AF96" i="4" s="1"/>
  <c r="AG96" i="4"/>
  <c r="L27" i="7" s="1"/>
  <c r="AE97" i="4"/>
  <c r="AF97" i="4" s="1"/>
  <c r="AG97" i="4"/>
  <c r="M27" i="7" s="1"/>
  <c r="AE98" i="4"/>
  <c r="AF98" i="4" s="1"/>
  <c r="AG98" i="4"/>
  <c r="N27" i="7" s="1"/>
  <c r="AE99" i="4"/>
  <c r="AF99" i="4" s="1"/>
  <c r="AG99" i="4"/>
  <c r="L28" i="7" s="1"/>
  <c r="AE100" i="4"/>
  <c r="AF100" i="4" s="1"/>
  <c r="AG100" i="4"/>
  <c r="M28" i="7" s="1"/>
  <c r="AE101" i="4"/>
  <c r="AF101" i="4" s="1"/>
  <c r="AG101" i="4"/>
  <c r="N28" i="7" s="1"/>
  <c r="AE102" i="4"/>
  <c r="AF102" i="4" s="1"/>
  <c r="AG102" i="4"/>
  <c r="L29" i="7" s="1"/>
  <c r="AE103" i="4"/>
  <c r="AF103" i="4" s="1"/>
  <c r="AG103" i="4"/>
  <c r="M29" i="7" s="1"/>
  <c r="AE104" i="4"/>
  <c r="AF104" i="4" s="1"/>
  <c r="AG104" i="4"/>
  <c r="N29" i="7" s="1"/>
  <c r="AE105" i="4"/>
  <c r="AF105" i="4" s="1"/>
  <c r="AG105" i="4"/>
  <c r="L30" i="7" s="1"/>
  <c r="AE106" i="4"/>
  <c r="AF106" i="4" s="1"/>
  <c r="AG106" i="4"/>
  <c r="M30" i="7" s="1"/>
  <c r="AE107" i="4"/>
  <c r="AF107" i="4" s="1"/>
  <c r="AG107" i="4"/>
  <c r="N30" i="7" s="1"/>
  <c r="AE108" i="4"/>
  <c r="AF108" i="4" s="1"/>
  <c r="AG108" i="4"/>
  <c r="L31" i="7" s="1"/>
  <c r="AE109" i="4"/>
  <c r="AF109" i="4" s="1"/>
  <c r="AG109" i="4"/>
  <c r="M31" i="7" s="1"/>
  <c r="AE110" i="4"/>
  <c r="AF110" i="4" s="1"/>
  <c r="AG110" i="4"/>
  <c r="N31" i="7" s="1"/>
  <c r="AE111" i="4"/>
  <c r="AF111" i="4" s="1"/>
  <c r="AG111" i="4"/>
  <c r="L32" i="7" s="1"/>
  <c r="AE112" i="4"/>
  <c r="AF112" i="4" s="1"/>
  <c r="AG112" i="4"/>
  <c r="M32" i="7" s="1"/>
  <c r="AE113" i="4"/>
  <c r="AF113" i="4" s="1"/>
  <c r="AG113" i="4"/>
  <c r="N32" i="7" s="1"/>
  <c r="AE114" i="4"/>
  <c r="AF114" i="4" s="1"/>
  <c r="AG114" i="4"/>
  <c r="L33" i="7" s="1"/>
  <c r="AE115" i="4"/>
  <c r="AF115" i="4" s="1"/>
  <c r="AG115" i="4"/>
  <c r="M33" i="7" s="1"/>
  <c r="AE116" i="4"/>
  <c r="AF116" i="4" s="1"/>
  <c r="AG116" i="4"/>
  <c r="N33" i="7" s="1"/>
  <c r="AE117" i="4"/>
  <c r="AF117" i="4" s="1"/>
  <c r="AG117" i="4"/>
  <c r="L34" i="7" s="1"/>
  <c r="AE118" i="4"/>
  <c r="AF118" i="4" s="1"/>
  <c r="AG118" i="4"/>
  <c r="M34" i="7" s="1"/>
  <c r="AE119" i="4"/>
  <c r="AF119" i="4" s="1"/>
  <c r="AG119" i="4"/>
  <c r="N34" i="7" s="1"/>
  <c r="AE120" i="4"/>
  <c r="AF120" i="4" s="1"/>
  <c r="AG120" i="4"/>
  <c r="L35" i="7" s="1"/>
  <c r="AE121" i="4"/>
  <c r="AF121" i="4" s="1"/>
  <c r="AG121" i="4"/>
  <c r="M35" i="7" s="1"/>
  <c r="AE122" i="4"/>
  <c r="AF122" i="4" s="1"/>
  <c r="AG122" i="4"/>
  <c r="N35" i="7" s="1"/>
  <c r="AE123" i="4"/>
  <c r="AF123" i="4" s="1"/>
  <c r="AG123" i="4"/>
  <c r="L36" i="7" s="1"/>
  <c r="AE124" i="4"/>
  <c r="AF124" i="4" s="1"/>
  <c r="AG124" i="4"/>
  <c r="M36" i="7" s="1"/>
  <c r="AE125" i="4"/>
  <c r="AF125" i="4" s="1"/>
  <c r="AG125" i="4"/>
  <c r="N36" i="7" s="1"/>
  <c r="AE126" i="4"/>
  <c r="AF126" i="4" s="1"/>
  <c r="AG126" i="4"/>
  <c r="L37" i="7" s="1"/>
  <c r="AE127" i="4"/>
  <c r="AF127" i="4" s="1"/>
  <c r="AG127" i="4"/>
  <c r="M37" i="7" s="1"/>
  <c r="AE128" i="4"/>
  <c r="AF128" i="4" s="1"/>
  <c r="AG128" i="4"/>
  <c r="N37" i="7" s="1"/>
  <c r="AE129" i="4"/>
  <c r="AF129" i="4" s="1"/>
  <c r="AG129" i="4"/>
  <c r="L38" i="7" s="1"/>
  <c r="AE130" i="4"/>
  <c r="AF130" i="4" s="1"/>
  <c r="AG130" i="4"/>
  <c r="M38" i="7" s="1"/>
  <c r="AE131" i="4"/>
  <c r="AF131" i="4" s="1"/>
  <c r="AG131" i="4"/>
  <c r="N38" i="7" s="1"/>
  <c r="AE132" i="4"/>
  <c r="AF132" i="4" s="1"/>
  <c r="AG132" i="4"/>
  <c r="L39" i="7" s="1"/>
  <c r="AE133" i="4"/>
  <c r="AF133" i="4" s="1"/>
  <c r="AG133" i="4"/>
  <c r="M39" i="7" s="1"/>
  <c r="AE134" i="4"/>
  <c r="AF134" i="4" s="1"/>
  <c r="AG134" i="4"/>
  <c r="N39" i="7" s="1"/>
  <c r="AE135" i="4"/>
  <c r="AF135" i="4" s="1"/>
  <c r="AG135" i="4"/>
  <c r="L40" i="7" s="1"/>
  <c r="AE136" i="4"/>
  <c r="AF136" i="4" s="1"/>
  <c r="AG136" i="4"/>
  <c r="M40" i="7" s="1"/>
  <c r="AE137" i="4"/>
  <c r="AF137" i="4" s="1"/>
  <c r="AG137" i="4"/>
  <c r="N40" i="7" s="1"/>
  <c r="AE138" i="4"/>
  <c r="AF138" i="4" s="1"/>
  <c r="AG138" i="4"/>
  <c r="L41" i="7" s="1"/>
  <c r="AE139" i="4"/>
  <c r="AF139" i="4" s="1"/>
  <c r="AG139" i="4"/>
  <c r="M41" i="7" s="1"/>
  <c r="AE140" i="4"/>
  <c r="AF140" i="4" s="1"/>
  <c r="AG140" i="4"/>
  <c r="N41" i="7" s="1"/>
  <c r="AE141" i="4"/>
  <c r="AF141" i="4" s="1"/>
  <c r="AG141" i="4"/>
  <c r="L42" i="7" s="1"/>
  <c r="AE142" i="4"/>
  <c r="AF142" i="4" s="1"/>
  <c r="AG142" i="4"/>
  <c r="M42" i="7" s="1"/>
  <c r="AE143" i="4"/>
  <c r="AF143" i="4" s="1"/>
  <c r="AG143" i="4"/>
  <c r="N42" i="7" s="1"/>
  <c r="AE144" i="4"/>
  <c r="AF144" i="4" s="1"/>
  <c r="AG144" i="4"/>
  <c r="L43" i="7" s="1"/>
  <c r="AE145" i="4"/>
  <c r="AF145" i="4" s="1"/>
  <c r="AG145" i="4"/>
  <c r="M43" i="7" s="1"/>
  <c r="AE146" i="4"/>
  <c r="AF146" i="4" s="1"/>
  <c r="AG146" i="4"/>
  <c r="N43" i="7" s="1"/>
  <c r="AE147" i="4"/>
  <c r="AF147" i="4" s="1"/>
  <c r="AG147" i="4"/>
  <c r="L44" i="7" s="1"/>
  <c r="AE148" i="4"/>
  <c r="AF148" i="4" s="1"/>
  <c r="AG148" i="4"/>
  <c r="M44" i="7" s="1"/>
  <c r="AE149" i="4"/>
  <c r="AF149" i="4" s="1"/>
  <c r="AG149" i="4"/>
  <c r="N44" i="7" s="1"/>
  <c r="AE150" i="4"/>
  <c r="AF150" i="4" s="1"/>
  <c r="AG150" i="4"/>
  <c r="L45" i="7" s="1"/>
  <c r="AE151" i="4"/>
  <c r="AF151" i="4" s="1"/>
  <c r="AG151" i="4"/>
  <c r="M45" i="7" s="1"/>
  <c r="AE152" i="4"/>
  <c r="AF152" i="4" s="1"/>
  <c r="AG152" i="4"/>
  <c r="N45" i="7" s="1"/>
  <c r="AE153" i="4"/>
  <c r="AF153" i="4" s="1"/>
  <c r="AG153" i="4"/>
  <c r="L46" i="7" s="1"/>
  <c r="AE154" i="4"/>
  <c r="AF154" i="4" s="1"/>
  <c r="AG154" i="4"/>
  <c r="M46" i="7" s="1"/>
  <c r="AE155" i="4"/>
  <c r="AF155" i="4" s="1"/>
  <c r="AG155" i="4"/>
  <c r="N46" i="7" s="1"/>
  <c r="AE156" i="4"/>
  <c r="AF156" i="4" s="1"/>
  <c r="AG156" i="4"/>
  <c r="L47" i="7" s="1"/>
  <c r="AE157" i="4"/>
  <c r="AF157" i="4" s="1"/>
  <c r="AG157" i="4"/>
  <c r="M47" i="7" s="1"/>
  <c r="AE158" i="4"/>
  <c r="AF158" i="4" s="1"/>
  <c r="AG158" i="4"/>
  <c r="N47" i="7" s="1"/>
  <c r="AE159" i="4"/>
  <c r="AF159" i="4" s="1"/>
  <c r="AG159" i="4"/>
  <c r="L48" i="7" s="1"/>
  <c r="AE160" i="4"/>
  <c r="AF160" i="4" s="1"/>
  <c r="AG160" i="4"/>
  <c r="M48" i="7" s="1"/>
  <c r="AE161" i="4"/>
  <c r="AF161" i="4" s="1"/>
  <c r="AG161" i="4"/>
  <c r="N48" i="7" s="1"/>
  <c r="AE162" i="4"/>
  <c r="AF162" i="4" s="1"/>
  <c r="AG162" i="4"/>
  <c r="L49" i="7" s="1"/>
  <c r="AE163" i="4"/>
  <c r="AF163" i="4" s="1"/>
  <c r="AG163" i="4"/>
  <c r="M49" i="7" s="1"/>
  <c r="AE164" i="4"/>
  <c r="AF164" i="4" s="1"/>
  <c r="AG164" i="4"/>
  <c r="N49" i="7" s="1"/>
  <c r="AE165" i="4"/>
  <c r="AF165" i="4" s="1"/>
  <c r="AG165" i="4"/>
  <c r="L50" i="7" s="1"/>
  <c r="AE166" i="4"/>
  <c r="AF166" i="4" s="1"/>
  <c r="AG166" i="4"/>
  <c r="M50" i="7" s="1"/>
  <c r="AE167" i="4"/>
  <c r="AF167" i="4" s="1"/>
  <c r="AG167" i="4"/>
  <c r="N50" i="7" s="1"/>
  <c r="AE168" i="4"/>
  <c r="AF168" i="4" s="1"/>
  <c r="AG168" i="4"/>
  <c r="L51" i="7" s="1"/>
  <c r="AE169" i="4"/>
  <c r="AF169" i="4" s="1"/>
  <c r="AG169" i="4"/>
  <c r="M51" i="7" s="1"/>
  <c r="AE170" i="4"/>
  <c r="AF170" i="4" s="1"/>
  <c r="AG170" i="4"/>
  <c r="N51" i="7" s="1"/>
  <c r="AE171" i="4"/>
  <c r="AF171" i="4" s="1"/>
  <c r="AG171" i="4"/>
  <c r="L52" i="7" s="1"/>
  <c r="AE172" i="4"/>
  <c r="AF172" i="4" s="1"/>
  <c r="AG172" i="4"/>
  <c r="M52" i="7" s="1"/>
  <c r="AE173" i="4"/>
  <c r="AF173" i="4" s="1"/>
  <c r="AG173" i="4"/>
  <c r="N52" i="7" s="1"/>
  <c r="AE174" i="4"/>
  <c r="AF174" i="4" s="1"/>
  <c r="AG174" i="4"/>
  <c r="L53" i="7" s="1"/>
  <c r="AE175" i="4"/>
  <c r="AF175" i="4" s="1"/>
  <c r="AG175" i="4"/>
  <c r="M53" i="7" s="1"/>
  <c r="AE176" i="4"/>
  <c r="AF176" i="4" s="1"/>
  <c r="AG176" i="4"/>
  <c r="N53" i="7" s="1"/>
  <c r="AE177" i="4"/>
  <c r="AF177" i="4" s="1"/>
  <c r="AG177" i="4"/>
  <c r="L54" i="7" s="1"/>
  <c r="AE178" i="4"/>
  <c r="AF178" i="4" s="1"/>
  <c r="AG178" i="4"/>
  <c r="M54" i="7" s="1"/>
  <c r="AE179" i="4"/>
  <c r="AF179" i="4" s="1"/>
  <c r="AG179" i="4"/>
  <c r="N54" i="7" s="1"/>
  <c r="AE180" i="4"/>
  <c r="AF180" i="4" s="1"/>
  <c r="AG180" i="4"/>
  <c r="L55" i="7" s="1"/>
  <c r="AE181" i="4"/>
  <c r="AF181" i="4" s="1"/>
  <c r="AG181" i="4"/>
  <c r="M55" i="7" s="1"/>
  <c r="AE182" i="4"/>
  <c r="AF182" i="4" s="1"/>
  <c r="AG182" i="4"/>
  <c r="N55" i="7" s="1"/>
  <c r="AE183" i="4"/>
  <c r="AF183" i="4" s="1"/>
  <c r="AG183" i="4"/>
  <c r="L56" i="7" s="1"/>
  <c r="AE184" i="4"/>
  <c r="AF184" i="4" s="1"/>
  <c r="AG184" i="4"/>
  <c r="M56" i="7" s="1"/>
  <c r="AE185" i="4"/>
  <c r="AF185" i="4" s="1"/>
  <c r="AG185" i="4"/>
  <c r="N56" i="7" s="1"/>
  <c r="AE186" i="4"/>
  <c r="AF186" i="4" s="1"/>
  <c r="AG186" i="4"/>
  <c r="L57" i="7" s="1"/>
  <c r="AE187" i="4"/>
  <c r="AF187" i="4" s="1"/>
  <c r="AG187" i="4"/>
  <c r="M57" i="7" s="1"/>
  <c r="AE188" i="4"/>
  <c r="AF188" i="4" s="1"/>
  <c r="AG188" i="4"/>
  <c r="N57" i="7" s="1"/>
  <c r="AE189" i="4"/>
  <c r="AF189" i="4" s="1"/>
  <c r="AG189" i="4"/>
  <c r="L58" i="7" s="1"/>
  <c r="AE190" i="4"/>
  <c r="AF190" i="4" s="1"/>
  <c r="AG190" i="4"/>
  <c r="M58" i="7" s="1"/>
  <c r="AE191" i="4"/>
  <c r="AF191" i="4" s="1"/>
  <c r="AG191" i="4"/>
  <c r="N58" i="7" s="1"/>
  <c r="AE192" i="4"/>
  <c r="AF192" i="4" s="1"/>
  <c r="AG192" i="4"/>
  <c r="L59" i="7" s="1"/>
  <c r="AE193" i="4"/>
  <c r="AF193" i="4" s="1"/>
  <c r="AG193" i="4"/>
  <c r="M59" i="7" s="1"/>
  <c r="AE194" i="4"/>
  <c r="AF194" i="4" s="1"/>
  <c r="AG194" i="4"/>
  <c r="N59" i="7" s="1"/>
  <c r="AE195" i="4"/>
  <c r="AF195" i="4" s="1"/>
  <c r="AG195" i="4"/>
  <c r="L60" i="7" s="1"/>
  <c r="AE196" i="4"/>
  <c r="AF196" i="4" s="1"/>
  <c r="AG196" i="4"/>
  <c r="M60" i="7" s="1"/>
  <c r="AE197" i="4"/>
  <c r="AF197" i="4" s="1"/>
  <c r="AG197" i="4"/>
  <c r="N60" i="7" s="1"/>
  <c r="AE198" i="4"/>
  <c r="AF198" i="4" s="1"/>
  <c r="AG198" i="4"/>
  <c r="L61" i="7" s="1"/>
  <c r="AE199" i="4"/>
  <c r="AF199" i="4" s="1"/>
  <c r="AG199" i="4"/>
  <c r="M61" i="7" s="1"/>
  <c r="AE200" i="4"/>
  <c r="AF200" i="4" s="1"/>
  <c r="AG200" i="4"/>
  <c r="N61" i="7" s="1"/>
  <c r="AE201" i="4"/>
  <c r="AF201" i="4" s="1"/>
  <c r="AG201" i="4"/>
  <c r="L62" i="7" s="1"/>
  <c r="AE202" i="4"/>
  <c r="AF202" i="4" s="1"/>
  <c r="AG202" i="4"/>
  <c r="M62" i="7" s="1"/>
  <c r="AE203" i="4"/>
  <c r="AF203" i="4" s="1"/>
  <c r="AG203" i="4"/>
  <c r="N62" i="7" s="1"/>
  <c r="AE204" i="4"/>
  <c r="AF204" i="4" s="1"/>
  <c r="AG204" i="4"/>
  <c r="L63" i="7" s="1"/>
  <c r="AE205" i="4"/>
  <c r="AF205" i="4" s="1"/>
  <c r="AG205" i="4"/>
  <c r="M63" i="7" s="1"/>
  <c r="AE206" i="4"/>
  <c r="AF206" i="4" s="1"/>
  <c r="AG206" i="4"/>
  <c r="N63" i="7" s="1"/>
  <c r="AE207" i="4"/>
  <c r="AF207" i="4" s="1"/>
  <c r="AG207" i="4"/>
  <c r="L64" i="7" s="1"/>
  <c r="AE208" i="4"/>
  <c r="AF208" i="4" s="1"/>
  <c r="AG208" i="4"/>
  <c r="M64" i="7" s="1"/>
  <c r="AE209" i="4"/>
  <c r="AF209" i="4" s="1"/>
  <c r="AG209" i="4"/>
  <c r="N64" i="7" s="1"/>
  <c r="AE210" i="4"/>
  <c r="AF210" i="4" s="1"/>
  <c r="AG210" i="4"/>
  <c r="L65" i="7" s="1"/>
  <c r="AE211" i="4"/>
  <c r="AF211" i="4" s="1"/>
  <c r="AG211" i="4"/>
  <c r="M65" i="7" s="1"/>
  <c r="AE212" i="4"/>
  <c r="AF212" i="4" s="1"/>
  <c r="AG212" i="4"/>
  <c r="N65" i="7" s="1"/>
  <c r="AE213" i="4"/>
  <c r="AF213" i="4" s="1"/>
  <c r="AG213" i="4"/>
  <c r="L66" i="7" s="1"/>
  <c r="AE214" i="4"/>
  <c r="AF214" i="4" s="1"/>
  <c r="AG214" i="4"/>
  <c r="M66" i="7" s="1"/>
  <c r="AE215" i="4"/>
  <c r="AF215" i="4" s="1"/>
  <c r="AG215" i="4"/>
  <c r="N66" i="7" s="1"/>
  <c r="AE216" i="4"/>
  <c r="AF216" i="4" s="1"/>
  <c r="AG216" i="4"/>
  <c r="L67" i="7" s="1"/>
  <c r="AE217" i="4"/>
  <c r="AF217" i="4" s="1"/>
  <c r="AG217" i="4"/>
  <c r="M67" i="7" s="1"/>
  <c r="AE218" i="4"/>
  <c r="AF218" i="4" s="1"/>
  <c r="AG218" i="4"/>
  <c r="N67" i="7" s="1"/>
  <c r="AE219" i="4"/>
  <c r="AF219" i="4" s="1"/>
  <c r="AG219" i="4"/>
  <c r="L68" i="7" s="1"/>
  <c r="AE220" i="4"/>
  <c r="AF220" i="4" s="1"/>
  <c r="AG220" i="4"/>
  <c r="M68" i="7" s="1"/>
  <c r="AE221" i="4"/>
  <c r="AF221" i="4" s="1"/>
  <c r="AG221" i="4"/>
  <c r="N68" i="7" s="1"/>
  <c r="AE222" i="4"/>
  <c r="AF222" i="4" s="1"/>
  <c r="AG222" i="4"/>
  <c r="L69" i="7" s="1"/>
  <c r="AE223" i="4"/>
  <c r="AF223" i="4" s="1"/>
  <c r="AG223" i="4"/>
  <c r="M69" i="7" s="1"/>
  <c r="AE224" i="4"/>
  <c r="AF224" i="4" s="1"/>
  <c r="AG224" i="4"/>
  <c r="N69" i="7" s="1"/>
  <c r="AE225" i="4"/>
  <c r="AF225" i="4" s="1"/>
  <c r="AG225" i="4"/>
  <c r="L70" i="7" s="1"/>
  <c r="AE226" i="4"/>
  <c r="AF226" i="4" s="1"/>
  <c r="AG226" i="4"/>
  <c r="M70" i="7" s="1"/>
  <c r="AE227" i="4"/>
  <c r="AF227" i="4" s="1"/>
  <c r="AG227" i="4"/>
  <c r="N70" i="7" s="1"/>
  <c r="AE228" i="4"/>
  <c r="AF228" i="4" s="1"/>
  <c r="AG228" i="4"/>
  <c r="L71" i="7" s="1"/>
  <c r="AE229" i="4"/>
  <c r="AF229" i="4" s="1"/>
  <c r="AG229" i="4"/>
  <c r="M71" i="7" s="1"/>
  <c r="AE230" i="4"/>
  <c r="AF230" i="4" s="1"/>
  <c r="AG230" i="4"/>
  <c r="N71" i="7" s="1"/>
  <c r="AE231" i="4"/>
  <c r="AF231" i="4" s="1"/>
  <c r="AG231" i="4"/>
  <c r="L72" i="7" s="1"/>
  <c r="AE232" i="4"/>
  <c r="AF232" i="4" s="1"/>
  <c r="AG232" i="4"/>
  <c r="M72" i="7" s="1"/>
  <c r="AE233" i="4"/>
  <c r="AF233" i="4" s="1"/>
  <c r="AG233" i="4"/>
  <c r="N72" i="7" s="1"/>
  <c r="AE234" i="4"/>
  <c r="AF234" i="4" s="1"/>
  <c r="AG234" i="4"/>
  <c r="L73" i="7" s="1"/>
  <c r="AE235" i="4"/>
  <c r="AF235" i="4" s="1"/>
  <c r="AG235" i="4"/>
  <c r="M73" i="7" s="1"/>
  <c r="AE236" i="4"/>
  <c r="AF236" i="4" s="1"/>
  <c r="AG236" i="4"/>
  <c r="N73" i="7" s="1"/>
  <c r="AE237" i="4"/>
  <c r="AF237" i="4" s="1"/>
  <c r="AG237" i="4"/>
  <c r="L74" i="7" s="1"/>
  <c r="AE238" i="4"/>
  <c r="AF238" i="4" s="1"/>
  <c r="AG238" i="4"/>
  <c r="M74" i="7" s="1"/>
  <c r="AE239" i="4"/>
  <c r="AF239" i="4" s="1"/>
  <c r="AG239" i="4"/>
  <c r="N74" i="7" s="1"/>
  <c r="AE240" i="4"/>
  <c r="AF240" i="4" s="1"/>
  <c r="AG240" i="4"/>
  <c r="L75" i="7" s="1"/>
  <c r="AE241" i="4"/>
  <c r="AF241" i="4" s="1"/>
  <c r="AG241" i="4"/>
  <c r="M75" i="7" s="1"/>
  <c r="AE242" i="4"/>
  <c r="AF242" i="4" s="1"/>
  <c r="AG242" i="4"/>
  <c r="N75" i="7" s="1"/>
  <c r="AE243" i="4"/>
  <c r="AF243" i="4" s="1"/>
  <c r="AG243" i="4"/>
  <c r="L76" i="7" s="1"/>
  <c r="AE244" i="4"/>
  <c r="AF244" i="4" s="1"/>
  <c r="AG244" i="4"/>
  <c r="M76" i="7" s="1"/>
  <c r="AE245" i="4"/>
  <c r="AF245" i="4" s="1"/>
  <c r="AG245" i="4"/>
  <c r="N76" i="7" s="1"/>
  <c r="AE246" i="4"/>
  <c r="AF246" i="4" s="1"/>
  <c r="AG246" i="4"/>
  <c r="L77" i="7" s="1"/>
  <c r="AE247" i="4"/>
  <c r="AF247" i="4" s="1"/>
  <c r="AG247" i="4"/>
  <c r="M77" i="7" s="1"/>
  <c r="AE248" i="4"/>
  <c r="AF248" i="4" s="1"/>
  <c r="AG248" i="4"/>
  <c r="N77" i="7" s="1"/>
  <c r="AE249" i="4"/>
  <c r="AF249" i="4" s="1"/>
  <c r="AG249" i="4"/>
  <c r="L78" i="7" s="1"/>
  <c r="AE250" i="4"/>
  <c r="AF250" i="4" s="1"/>
  <c r="AG250" i="4"/>
  <c r="M78" i="7" s="1"/>
  <c r="AE251" i="4"/>
  <c r="AF251" i="4" s="1"/>
  <c r="AG251" i="4"/>
  <c r="N78" i="7" s="1"/>
  <c r="AE252" i="4"/>
  <c r="AF252" i="4"/>
  <c r="AG252" i="4"/>
  <c r="L79" i="7" s="1"/>
  <c r="AE253" i="4"/>
  <c r="AF253" i="4" s="1"/>
  <c r="AG253" i="4"/>
  <c r="M79" i="7" s="1"/>
  <c r="AE254" i="4"/>
  <c r="AF254" i="4" s="1"/>
  <c r="AG254" i="4"/>
  <c r="N79" i="7" s="1"/>
  <c r="AE255" i="4"/>
  <c r="AF255" i="4" s="1"/>
  <c r="AG255" i="4"/>
  <c r="L80" i="7" s="1"/>
  <c r="AE256" i="4"/>
  <c r="AF256" i="4" s="1"/>
  <c r="AG256" i="4"/>
  <c r="M80" i="7" s="1"/>
  <c r="AE257" i="4"/>
  <c r="AF257" i="4" s="1"/>
  <c r="AG257" i="4"/>
  <c r="N80" i="7" s="1"/>
  <c r="AE258" i="4"/>
  <c r="AF258" i="4" s="1"/>
  <c r="AG258" i="4"/>
  <c r="L81" i="7" s="1"/>
  <c r="AE259" i="4"/>
  <c r="AF259" i="4" s="1"/>
  <c r="AG259" i="4"/>
  <c r="M81" i="7" s="1"/>
  <c r="AE260" i="4"/>
  <c r="AF260" i="4" s="1"/>
  <c r="AG260" i="4"/>
  <c r="N81" i="7" s="1"/>
  <c r="AE261" i="4"/>
  <c r="AF261" i="4" s="1"/>
  <c r="AG261" i="4"/>
  <c r="L82" i="7" s="1"/>
  <c r="AE262" i="4"/>
  <c r="AF262" i="4" s="1"/>
  <c r="AG262" i="4"/>
  <c r="M82" i="7" s="1"/>
  <c r="AE263" i="4"/>
  <c r="AF263" i="4" s="1"/>
  <c r="AG263" i="4"/>
  <c r="N82" i="7" s="1"/>
  <c r="AE264" i="4"/>
  <c r="AF264" i="4" s="1"/>
  <c r="AG264" i="4"/>
  <c r="L83" i="7" s="1"/>
  <c r="AE265" i="4"/>
  <c r="AF265" i="4" s="1"/>
  <c r="AG265" i="4"/>
  <c r="M83" i="7" s="1"/>
  <c r="AE266" i="4"/>
  <c r="AF266" i="4" s="1"/>
  <c r="AG266" i="4"/>
  <c r="N83" i="7" s="1"/>
  <c r="AE267" i="4"/>
  <c r="AF267" i="4" s="1"/>
  <c r="AG267" i="4"/>
  <c r="L84" i="7" s="1"/>
  <c r="AE268" i="4"/>
  <c r="AF268" i="4" s="1"/>
  <c r="AG268" i="4"/>
  <c r="M84" i="7" s="1"/>
  <c r="AE269" i="4"/>
  <c r="AF269" i="4" s="1"/>
  <c r="AG269" i="4"/>
  <c r="N84" i="7" s="1"/>
  <c r="AE270" i="4"/>
  <c r="AF270" i="4" s="1"/>
  <c r="AG270" i="4"/>
  <c r="L85" i="7" s="1"/>
  <c r="AE271" i="4"/>
  <c r="AF271" i="4" s="1"/>
  <c r="AG271" i="4"/>
  <c r="M85" i="7" s="1"/>
  <c r="AE272" i="4"/>
  <c r="AF272" i="4" s="1"/>
  <c r="AG272" i="4"/>
  <c r="N85" i="7" s="1"/>
  <c r="AE273" i="4"/>
  <c r="AF273" i="4" s="1"/>
  <c r="AG273" i="4"/>
  <c r="L86" i="7" s="1"/>
  <c r="AE274" i="4"/>
  <c r="AF274" i="4" s="1"/>
  <c r="AG274" i="4"/>
  <c r="M86" i="7" s="1"/>
  <c r="AE275" i="4"/>
  <c r="AF275" i="4" s="1"/>
  <c r="AG275" i="4"/>
  <c r="N86" i="7" s="1"/>
  <c r="AE276" i="4"/>
  <c r="AF276" i="4" s="1"/>
  <c r="AG276" i="4"/>
  <c r="L87" i="7" s="1"/>
  <c r="AE277" i="4"/>
  <c r="AF277" i="4" s="1"/>
  <c r="AG277" i="4"/>
  <c r="M87" i="7" s="1"/>
  <c r="AE278" i="4"/>
  <c r="AF278" i="4" s="1"/>
  <c r="AG278" i="4"/>
  <c r="N87" i="7" s="1"/>
  <c r="AE279" i="4"/>
  <c r="AF279" i="4" s="1"/>
  <c r="AG279" i="4"/>
  <c r="L88" i="7" s="1"/>
  <c r="AE280" i="4"/>
  <c r="AF280" i="4" s="1"/>
  <c r="AG280" i="4"/>
  <c r="M88" i="7" s="1"/>
  <c r="AE281" i="4"/>
  <c r="AF281" i="4" s="1"/>
  <c r="AG281" i="4"/>
  <c r="N88" i="7" s="1"/>
  <c r="AE282" i="4"/>
  <c r="AF282" i="4" s="1"/>
  <c r="AG282" i="4"/>
  <c r="L89" i="7" s="1"/>
  <c r="AE283" i="4"/>
  <c r="AF283" i="4" s="1"/>
  <c r="AG283" i="4"/>
  <c r="M89" i="7" s="1"/>
  <c r="AE284" i="4"/>
  <c r="AF284" i="4" s="1"/>
  <c r="AG284" i="4"/>
  <c r="N89" i="7" s="1"/>
  <c r="AE285" i="4"/>
  <c r="AF285" i="4" s="1"/>
  <c r="AG285" i="4"/>
  <c r="L90" i="7" s="1"/>
  <c r="AE286" i="4"/>
  <c r="AF286" i="4" s="1"/>
  <c r="AG286" i="4"/>
  <c r="M90" i="7" s="1"/>
  <c r="AE287" i="4"/>
  <c r="AF287" i="4" s="1"/>
  <c r="AG287" i="4"/>
  <c r="N90" i="7" s="1"/>
  <c r="AE288" i="4"/>
  <c r="AF288" i="4" s="1"/>
  <c r="AG288" i="4"/>
  <c r="L91" i="7" s="1"/>
  <c r="AE289" i="4"/>
  <c r="AF289" i="4" s="1"/>
  <c r="AG289" i="4"/>
  <c r="M91" i="7" s="1"/>
  <c r="AE290" i="4"/>
  <c r="AF290" i="4" s="1"/>
  <c r="AG290" i="4"/>
  <c r="N91" i="7" s="1"/>
  <c r="AE291" i="4"/>
  <c r="AF291" i="4" s="1"/>
  <c r="AG291" i="4"/>
  <c r="L92" i="7" s="1"/>
  <c r="AE292" i="4"/>
  <c r="AF292" i="4" s="1"/>
  <c r="AG292" i="4"/>
  <c r="M92" i="7" s="1"/>
  <c r="AE293" i="4"/>
  <c r="AF293" i="4" s="1"/>
  <c r="AG293" i="4"/>
  <c r="N92" i="7" s="1"/>
  <c r="AE294" i="4"/>
  <c r="AF294" i="4" s="1"/>
  <c r="AG294" i="4"/>
  <c r="L93" i="7" s="1"/>
  <c r="AE295" i="4"/>
  <c r="AF295" i="4" s="1"/>
  <c r="AG295" i="4"/>
  <c r="M93" i="7" s="1"/>
  <c r="AE296" i="4"/>
  <c r="AF296" i="4" s="1"/>
  <c r="AG296" i="4"/>
  <c r="N93" i="7" s="1"/>
  <c r="AE297" i="4"/>
  <c r="AF297" i="4" s="1"/>
  <c r="AG297" i="4"/>
  <c r="L94" i="7" s="1"/>
  <c r="AE298" i="4"/>
  <c r="AF298" i="4" s="1"/>
  <c r="AG298" i="4"/>
  <c r="M94" i="7" s="1"/>
  <c r="AE299" i="4"/>
  <c r="AF299" i="4" s="1"/>
  <c r="AG299" i="4"/>
  <c r="N94" i="7" s="1"/>
  <c r="AE300" i="4"/>
  <c r="AF300" i="4" s="1"/>
  <c r="AG300" i="4"/>
  <c r="L95" i="7" s="1"/>
  <c r="AE301" i="4"/>
  <c r="AF301" i="4" s="1"/>
  <c r="AG301" i="4"/>
  <c r="M95" i="7" s="1"/>
  <c r="AE302" i="4"/>
  <c r="AF302" i="4" s="1"/>
  <c r="AG302" i="4"/>
  <c r="N95" i="7" s="1"/>
  <c r="AE303" i="4"/>
  <c r="AF303" i="4" s="1"/>
  <c r="AG303" i="4"/>
  <c r="L96" i="7" s="1"/>
  <c r="AE304" i="4"/>
  <c r="AF304" i="4" s="1"/>
  <c r="AG304" i="4"/>
  <c r="M96" i="7" s="1"/>
  <c r="AE305" i="4"/>
  <c r="AF305" i="4" s="1"/>
  <c r="AG305" i="4"/>
  <c r="N96" i="7" s="1"/>
  <c r="AE306" i="4"/>
  <c r="AF306" i="4" s="1"/>
  <c r="AG306" i="4"/>
  <c r="L97" i="7" s="1"/>
  <c r="AE307" i="4"/>
  <c r="AF307" i="4" s="1"/>
  <c r="AG307" i="4"/>
  <c r="M97" i="7" s="1"/>
  <c r="AE308" i="4"/>
  <c r="AF308" i="4" s="1"/>
  <c r="AG308" i="4"/>
  <c r="N97" i="7" s="1"/>
  <c r="AE309" i="4"/>
  <c r="AF309" i="4" s="1"/>
  <c r="AG309" i="4"/>
  <c r="L98" i="7" s="1"/>
  <c r="AE310" i="4"/>
  <c r="AF310" i="4" s="1"/>
  <c r="AG310" i="4"/>
  <c r="M98" i="7" s="1"/>
  <c r="AE311" i="4"/>
  <c r="AF311" i="4" s="1"/>
  <c r="AG311" i="4"/>
  <c r="N98" i="7" s="1"/>
  <c r="AE312" i="4"/>
  <c r="AF312" i="4" s="1"/>
  <c r="AG312" i="4"/>
  <c r="L99" i="7" s="1"/>
  <c r="AE313" i="4"/>
  <c r="AF313" i="4" s="1"/>
  <c r="AG313" i="4"/>
  <c r="M99" i="7" s="1"/>
  <c r="AE314" i="4"/>
  <c r="AF314" i="4"/>
  <c r="AG314" i="4"/>
  <c r="N99" i="7" s="1"/>
  <c r="AE315" i="4"/>
  <c r="AF315" i="4" s="1"/>
  <c r="AG315" i="4"/>
  <c r="L100" i="7" s="1"/>
  <c r="AE316" i="4"/>
  <c r="AF316" i="4" s="1"/>
  <c r="AG316" i="4"/>
  <c r="M100" i="7" s="1"/>
  <c r="AE317" i="4"/>
  <c r="AF317" i="4" s="1"/>
  <c r="AG317" i="4"/>
  <c r="N100" i="7" s="1"/>
  <c r="AE318" i="4"/>
  <c r="AF318" i="4" s="1"/>
  <c r="AG318" i="4"/>
  <c r="L101" i="7" s="1"/>
  <c r="AE319" i="4"/>
  <c r="AF319" i="4" s="1"/>
  <c r="AG319" i="4"/>
  <c r="M101" i="7" s="1"/>
  <c r="AE320" i="4"/>
  <c r="AF320" i="4" s="1"/>
  <c r="AG320" i="4"/>
  <c r="N101" i="7" s="1"/>
  <c r="AE321" i="4"/>
  <c r="AF321" i="4" s="1"/>
  <c r="AG321" i="4"/>
  <c r="L102" i="7" s="1"/>
  <c r="AE322" i="4"/>
  <c r="AF322" i="4" s="1"/>
  <c r="AG322" i="4"/>
  <c r="M102" i="7" s="1"/>
  <c r="AE323" i="4"/>
  <c r="AF323" i="4" s="1"/>
  <c r="AG323" i="4"/>
  <c r="N102" i="7" s="1"/>
  <c r="AE324" i="4"/>
  <c r="AF324" i="4" s="1"/>
  <c r="AG324" i="4"/>
  <c r="L103" i="7" s="1"/>
  <c r="AE325" i="4"/>
  <c r="AF325" i="4" s="1"/>
  <c r="AG325" i="4"/>
  <c r="M103" i="7" s="1"/>
  <c r="AE326" i="4"/>
  <c r="AF326" i="4" s="1"/>
  <c r="AG326" i="4"/>
  <c r="N103" i="7" s="1"/>
  <c r="AE327" i="4"/>
  <c r="AF327" i="4" s="1"/>
  <c r="AG327" i="4"/>
  <c r="L104" i="7" s="1"/>
  <c r="AE328" i="4"/>
  <c r="AF328" i="4" s="1"/>
  <c r="AG328" i="4"/>
  <c r="M104" i="7" s="1"/>
  <c r="AE329" i="4"/>
  <c r="AF329" i="4" s="1"/>
  <c r="AG329" i="4"/>
  <c r="N104" i="7" s="1"/>
  <c r="AE330" i="4"/>
  <c r="AF330" i="4" s="1"/>
  <c r="AG330" i="4"/>
  <c r="L105" i="7" s="1"/>
  <c r="AE331" i="4"/>
  <c r="AF331" i="4" s="1"/>
  <c r="AG331" i="4"/>
  <c r="M105" i="7" s="1"/>
  <c r="AE332" i="4"/>
  <c r="AF332" i="4" s="1"/>
  <c r="AG332" i="4"/>
  <c r="N105" i="7" s="1"/>
  <c r="AE333" i="4"/>
  <c r="AF333" i="4" s="1"/>
  <c r="AG333" i="4"/>
  <c r="L106" i="7" s="1"/>
  <c r="AE334" i="4"/>
  <c r="AF334" i="4" s="1"/>
  <c r="AG334" i="4"/>
  <c r="M106" i="7" s="1"/>
  <c r="AE335" i="4"/>
  <c r="AF335" i="4" s="1"/>
  <c r="AG335" i="4"/>
  <c r="N106" i="7" s="1"/>
  <c r="AE336" i="4"/>
  <c r="AF336" i="4" s="1"/>
  <c r="AG336" i="4"/>
  <c r="L107" i="7" s="1"/>
  <c r="AE337" i="4"/>
  <c r="AF337" i="4" s="1"/>
  <c r="AG337" i="4"/>
  <c r="M107" i="7" s="1"/>
  <c r="AE338" i="4"/>
  <c r="AF338" i="4" s="1"/>
  <c r="AG338" i="4"/>
  <c r="N107" i="7" s="1"/>
  <c r="AE339" i="4"/>
  <c r="AF339" i="4" s="1"/>
  <c r="AG339" i="4"/>
  <c r="L108" i="7" s="1"/>
  <c r="AE340" i="4"/>
  <c r="AF340" i="4" s="1"/>
  <c r="AG340" i="4"/>
  <c r="M108" i="7" s="1"/>
  <c r="AE341" i="4"/>
  <c r="AF341" i="4" s="1"/>
  <c r="AG341" i="4"/>
  <c r="N108" i="7" s="1"/>
  <c r="AE342" i="4"/>
  <c r="AF342" i="4" s="1"/>
  <c r="AG342" i="4"/>
  <c r="L109" i="7" s="1"/>
  <c r="AE343" i="4"/>
  <c r="AF343" i="4" s="1"/>
  <c r="AG343" i="4"/>
  <c r="M109" i="7" s="1"/>
  <c r="AE344" i="4"/>
  <c r="AF344" i="4" s="1"/>
  <c r="AG344" i="4"/>
  <c r="N109" i="7" s="1"/>
  <c r="AE345" i="4"/>
  <c r="AF345" i="4" s="1"/>
  <c r="AG345" i="4"/>
  <c r="L110" i="7" s="1"/>
  <c r="AE346" i="4"/>
  <c r="AF346" i="4" s="1"/>
  <c r="AG346" i="4"/>
  <c r="M110" i="7" s="1"/>
  <c r="AE347" i="4"/>
  <c r="AF347" i="4" s="1"/>
  <c r="AG347" i="4"/>
  <c r="N110" i="7" s="1"/>
  <c r="AE348" i="4"/>
  <c r="AF348" i="4" s="1"/>
  <c r="AG348" i="4"/>
  <c r="L111" i="7" s="1"/>
  <c r="AE349" i="4"/>
  <c r="AF349" i="4" s="1"/>
  <c r="AG349" i="4"/>
  <c r="M111" i="7" s="1"/>
  <c r="AE350" i="4"/>
  <c r="AF350" i="4" s="1"/>
  <c r="AG350" i="4"/>
  <c r="N111" i="7" s="1"/>
  <c r="AE351" i="4"/>
  <c r="AF351" i="4" s="1"/>
  <c r="AG351" i="4"/>
  <c r="L112" i="7" s="1"/>
  <c r="AE352" i="4"/>
  <c r="AF352" i="4" s="1"/>
  <c r="AG352" i="4"/>
  <c r="M112" i="7" s="1"/>
  <c r="AE353" i="4"/>
  <c r="AF353" i="4" s="1"/>
  <c r="AG353" i="4"/>
  <c r="N112" i="7" s="1"/>
  <c r="AE354" i="4"/>
  <c r="AF354" i="4" s="1"/>
  <c r="AG354" i="4"/>
  <c r="L113" i="7" s="1"/>
  <c r="AE355" i="4"/>
  <c r="AF355" i="4" s="1"/>
  <c r="AG355" i="4"/>
  <c r="M113" i="7" s="1"/>
  <c r="AE356" i="4"/>
  <c r="AF356" i="4" s="1"/>
  <c r="AG356" i="4"/>
  <c r="N113" i="7" s="1"/>
  <c r="AE357" i="4"/>
  <c r="AF357" i="4" s="1"/>
  <c r="AG357" i="4"/>
  <c r="L114" i="7" s="1"/>
  <c r="AE358" i="4"/>
  <c r="AF358" i="4" s="1"/>
  <c r="AG358" i="4"/>
  <c r="M114" i="7" s="1"/>
  <c r="AE359" i="4"/>
  <c r="AF359" i="4" s="1"/>
  <c r="AG359" i="4"/>
  <c r="N114" i="7" s="1"/>
  <c r="AE360" i="4"/>
  <c r="AF360" i="4" s="1"/>
  <c r="AG360" i="4"/>
  <c r="L115" i="7" s="1"/>
  <c r="AE361" i="4"/>
  <c r="AF361" i="4" s="1"/>
  <c r="AG361" i="4"/>
  <c r="M115" i="7" s="1"/>
  <c r="AE362" i="4"/>
  <c r="AF362" i="4" s="1"/>
  <c r="AG362" i="4"/>
  <c r="N115" i="7" s="1"/>
  <c r="AE363" i="4"/>
  <c r="AF363" i="4" s="1"/>
  <c r="AG363" i="4"/>
  <c r="L116" i="7" s="1"/>
  <c r="AE364" i="4"/>
  <c r="AF364" i="4" s="1"/>
  <c r="AG364" i="4"/>
  <c r="M116" i="7" s="1"/>
  <c r="AE365" i="4"/>
  <c r="AF365" i="4" s="1"/>
  <c r="AG365" i="4"/>
  <c r="N116" i="7" s="1"/>
  <c r="AE366" i="4"/>
  <c r="AF366" i="4" s="1"/>
  <c r="AG366" i="4"/>
  <c r="L117" i="7" s="1"/>
  <c r="AE367" i="4"/>
  <c r="AF367" i="4" s="1"/>
  <c r="AG367" i="4"/>
  <c r="M117" i="7" s="1"/>
  <c r="AE368" i="4"/>
  <c r="AF368" i="4" s="1"/>
  <c r="AG368" i="4"/>
  <c r="N117" i="7" s="1"/>
  <c r="AE369" i="4"/>
  <c r="AF369" i="4" s="1"/>
  <c r="AG369" i="4"/>
  <c r="L118" i="7" s="1"/>
  <c r="AE370" i="4"/>
  <c r="AF370" i="4" s="1"/>
  <c r="AG370" i="4"/>
  <c r="M118" i="7" s="1"/>
  <c r="AE371" i="4"/>
  <c r="AF371" i="4" s="1"/>
  <c r="AG371" i="4"/>
  <c r="N118" i="7" s="1"/>
  <c r="AE372" i="4"/>
  <c r="AF372" i="4" s="1"/>
  <c r="AG372" i="4"/>
  <c r="L119" i="7" s="1"/>
  <c r="AE373" i="4"/>
  <c r="AF373" i="4" s="1"/>
  <c r="AG373" i="4"/>
  <c r="M119" i="7" s="1"/>
  <c r="AE374" i="4"/>
  <c r="AF374" i="4" s="1"/>
  <c r="AG374" i="4"/>
  <c r="N119" i="7" s="1"/>
  <c r="AE375" i="4"/>
  <c r="AF375" i="4" s="1"/>
  <c r="AG375" i="4"/>
  <c r="L120" i="7" s="1"/>
  <c r="AE376" i="4"/>
  <c r="AF376" i="4" s="1"/>
  <c r="AG376" i="4"/>
  <c r="M120" i="7" s="1"/>
  <c r="AE377" i="4"/>
  <c r="AF377" i="4" s="1"/>
  <c r="AG377" i="4"/>
  <c r="N120" i="7" s="1"/>
  <c r="AE378" i="4"/>
  <c r="AF378" i="4" s="1"/>
  <c r="AG378" i="4"/>
  <c r="L121" i="7" s="1"/>
  <c r="AE379" i="4"/>
  <c r="AF379" i="4" s="1"/>
  <c r="AG379" i="4"/>
  <c r="M121" i="7" s="1"/>
  <c r="AE380" i="4"/>
  <c r="AF380" i="4" s="1"/>
  <c r="AG380" i="4"/>
  <c r="N121" i="7" s="1"/>
  <c r="AE381" i="4"/>
  <c r="AF381" i="4" s="1"/>
  <c r="AG381" i="4"/>
  <c r="L122" i="7" s="1"/>
  <c r="AE382" i="4"/>
  <c r="AF382" i="4" s="1"/>
  <c r="AG382" i="4"/>
  <c r="M122" i="7" s="1"/>
  <c r="AE383" i="4"/>
  <c r="AF383" i="4" s="1"/>
  <c r="AG383" i="4"/>
  <c r="N122" i="7" s="1"/>
  <c r="AE384" i="4"/>
  <c r="AF384" i="4" s="1"/>
  <c r="AG384" i="4"/>
  <c r="L123" i="7" s="1"/>
  <c r="AE385" i="4"/>
  <c r="AF385" i="4" s="1"/>
  <c r="AG385" i="4"/>
  <c r="M123" i="7" s="1"/>
  <c r="AE386" i="4"/>
  <c r="AF386" i="4" s="1"/>
  <c r="AG386" i="4"/>
  <c r="N123" i="7" s="1"/>
  <c r="AE387" i="4"/>
  <c r="AF387" i="4" s="1"/>
  <c r="AG387" i="4"/>
  <c r="L124" i="7" s="1"/>
  <c r="AE388" i="4"/>
  <c r="AF388" i="4" s="1"/>
  <c r="AG388" i="4"/>
  <c r="M124" i="7" s="1"/>
  <c r="AE389" i="4"/>
  <c r="AF389" i="4" s="1"/>
  <c r="AG389" i="4"/>
  <c r="N124" i="7" s="1"/>
  <c r="AE390" i="4"/>
  <c r="AF390" i="4" s="1"/>
  <c r="AG390" i="4"/>
  <c r="L125" i="7" s="1"/>
  <c r="AE391" i="4"/>
  <c r="AF391" i="4" s="1"/>
  <c r="AG391" i="4"/>
  <c r="M125" i="7" s="1"/>
  <c r="AE392" i="4"/>
  <c r="AF392" i="4" s="1"/>
  <c r="AG392" i="4"/>
  <c r="N125" i="7" s="1"/>
  <c r="AE393" i="4"/>
  <c r="AF393" i="4" s="1"/>
  <c r="AG393" i="4"/>
  <c r="L126" i="7" s="1"/>
  <c r="AE394" i="4"/>
  <c r="AF394" i="4" s="1"/>
  <c r="AG394" i="4"/>
  <c r="M126" i="7" s="1"/>
  <c r="AE395" i="4"/>
  <c r="AF395" i="4" s="1"/>
  <c r="AG395" i="4"/>
  <c r="N126" i="7" s="1"/>
  <c r="AE396" i="4"/>
  <c r="AF396" i="4" s="1"/>
  <c r="AG396" i="4"/>
  <c r="L127" i="7" s="1"/>
  <c r="AE397" i="4"/>
  <c r="AF397" i="4" s="1"/>
  <c r="AG397" i="4"/>
  <c r="M127" i="7" s="1"/>
  <c r="AE398" i="4"/>
  <c r="AF398" i="4" s="1"/>
  <c r="AG398" i="4"/>
  <c r="N127" i="7" s="1"/>
  <c r="AE399" i="4"/>
  <c r="AF399" i="4" s="1"/>
  <c r="AG399" i="4"/>
  <c r="L128" i="7" s="1"/>
  <c r="AE400" i="4"/>
  <c r="AF400" i="4" s="1"/>
  <c r="AG400" i="4"/>
  <c r="M128" i="7" s="1"/>
  <c r="AE401" i="4"/>
  <c r="AF401" i="4" s="1"/>
  <c r="AG401" i="4"/>
  <c r="N128" i="7" s="1"/>
  <c r="AE402" i="4"/>
  <c r="AF402" i="4" s="1"/>
  <c r="AG402" i="4"/>
  <c r="L129" i="7" s="1"/>
  <c r="AE403" i="4"/>
  <c r="AF403" i="4" s="1"/>
  <c r="AG403" i="4"/>
  <c r="M129" i="7" s="1"/>
  <c r="AE404" i="4"/>
  <c r="AF404" i="4" s="1"/>
  <c r="AG404" i="4"/>
  <c r="N129" i="7" s="1"/>
  <c r="AE405" i="4"/>
  <c r="AF405" i="4" s="1"/>
  <c r="AG405" i="4"/>
  <c r="L130" i="7" s="1"/>
  <c r="AE406" i="4"/>
  <c r="AF406" i="4" s="1"/>
  <c r="AG406" i="4"/>
  <c r="M130" i="7" s="1"/>
  <c r="AE407" i="4"/>
  <c r="AF407" i="4" s="1"/>
  <c r="AG407" i="4"/>
  <c r="N130" i="7" s="1"/>
  <c r="AE408" i="4"/>
  <c r="AF408" i="4" s="1"/>
  <c r="AG408" i="4"/>
  <c r="L131" i="7" s="1"/>
  <c r="AE409" i="4"/>
  <c r="AF409" i="4" s="1"/>
  <c r="AG409" i="4"/>
  <c r="M131" i="7" s="1"/>
  <c r="AE410" i="4"/>
  <c r="AF410" i="4" s="1"/>
  <c r="AG410" i="4"/>
  <c r="N131" i="7" s="1"/>
  <c r="AE411" i="4"/>
  <c r="AF411" i="4" s="1"/>
  <c r="AG411" i="4"/>
  <c r="L132" i="7" s="1"/>
  <c r="AE412" i="4"/>
  <c r="AF412" i="4" s="1"/>
  <c r="AG412" i="4"/>
  <c r="M132" i="7" s="1"/>
  <c r="AE413" i="4"/>
  <c r="AF413" i="4" s="1"/>
  <c r="AG413" i="4"/>
  <c r="N132" i="7" s="1"/>
  <c r="AE414" i="4"/>
  <c r="AF414" i="4" s="1"/>
  <c r="AG414" i="4"/>
  <c r="L133" i="7" s="1"/>
  <c r="AE415" i="4"/>
  <c r="AF415" i="4" s="1"/>
  <c r="AG415" i="4"/>
  <c r="M133" i="7" s="1"/>
  <c r="AE416" i="4"/>
  <c r="AF416" i="4" s="1"/>
  <c r="AG416" i="4"/>
  <c r="N133" i="7" s="1"/>
  <c r="AE417" i="4"/>
  <c r="AF417" i="4" s="1"/>
  <c r="AG417" i="4"/>
  <c r="L134" i="7" s="1"/>
  <c r="AE418" i="4"/>
  <c r="AF418" i="4" s="1"/>
  <c r="AG418" i="4"/>
  <c r="M134" i="7" s="1"/>
  <c r="AE419" i="4"/>
  <c r="AF419" i="4" s="1"/>
  <c r="AG419" i="4"/>
  <c r="N134" i="7" s="1"/>
  <c r="AE420" i="4"/>
  <c r="AF420" i="4" s="1"/>
  <c r="AG420" i="4"/>
  <c r="L135" i="7" s="1"/>
  <c r="AE421" i="4"/>
  <c r="AF421" i="4" s="1"/>
  <c r="AG421" i="4"/>
  <c r="M135" i="7" s="1"/>
  <c r="AE422" i="4"/>
  <c r="AF422" i="4" s="1"/>
  <c r="AG422" i="4"/>
  <c r="N135" i="7" s="1"/>
  <c r="AE423" i="4"/>
  <c r="AF423" i="4" s="1"/>
  <c r="AG423" i="4"/>
  <c r="L136" i="7" s="1"/>
  <c r="AE424" i="4"/>
  <c r="AF424" i="4" s="1"/>
  <c r="AG424" i="4"/>
  <c r="M136" i="7" s="1"/>
  <c r="AE425" i="4"/>
  <c r="AF425" i="4" s="1"/>
  <c r="AG425" i="4"/>
  <c r="N136" i="7" s="1"/>
  <c r="AE426" i="4"/>
  <c r="AF426" i="4" s="1"/>
  <c r="AG426" i="4"/>
  <c r="L137" i="7" s="1"/>
  <c r="AE427" i="4"/>
  <c r="AF427" i="4" s="1"/>
  <c r="AG427" i="4"/>
  <c r="M137" i="7" s="1"/>
  <c r="AE428" i="4"/>
  <c r="AF428" i="4" s="1"/>
  <c r="AG428" i="4"/>
  <c r="N137" i="7" s="1"/>
  <c r="AE429" i="4"/>
  <c r="AF429" i="4" s="1"/>
  <c r="AG429" i="4"/>
  <c r="L138" i="7" s="1"/>
  <c r="AE430" i="4"/>
  <c r="AF430" i="4" s="1"/>
  <c r="AG430" i="4"/>
  <c r="M138" i="7" s="1"/>
  <c r="AE431" i="4"/>
  <c r="AF431" i="4" s="1"/>
  <c r="AG431" i="4"/>
  <c r="N138" i="7" s="1"/>
  <c r="AE432" i="4"/>
  <c r="AF432" i="4" s="1"/>
  <c r="AG432" i="4"/>
  <c r="L139" i="7" s="1"/>
  <c r="AE433" i="4"/>
  <c r="AF433" i="4" s="1"/>
  <c r="AG433" i="4"/>
  <c r="M139" i="7" s="1"/>
  <c r="AE434" i="4"/>
  <c r="AF434" i="4" s="1"/>
  <c r="AG434" i="4"/>
  <c r="N139" i="7" s="1"/>
  <c r="AE435" i="4"/>
  <c r="AF435" i="4" s="1"/>
  <c r="AG435" i="4"/>
  <c r="L140" i="7" s="1"/>
  <c r="AE436" i="4"/>
  <c r="AF436" i="4" s="1"/>
  <c r="AG436" i="4"/>
  <c r="M140" i="7" s="1"/>
  <c r="AE437" i="4"/>
  <c r="AF437" i="4" s="1"/>
  <c r="AG437" i="4"/>
  <c r="N140" i="7" s="1"/>
  <c r="AE438" i="4"/>
  <c r="AF438" i="4" s="1"/>
  <c r="AG438" i="4"/>
  <c r="L141" i="7" s="1"/>
  <c r="AE439" i="4"/>
  <c r="AF439" i="4" s="1"/>
  <c r="AG439" i="4"/>
  <c r="M141" i="7" s="1"/>
  <c r="AE440" i="4"/>
  <c r="AF440" i="4" s="1"/>
  <c r="AG440" i="4"/>
  <c r="N141" i="7" s="1"/>
  <c r="AE441" i="4"/>
  <c r="AF441" i="4" s="1"/>
  <c r="AG441" i="4"/>
  <c r="L142" i="7" s="1"/>
  <c r="AE442" i="4"/>
  <c r="AF442" i="4" s="1"/>
  <c r="AG442" i="4"/>
  <c r="M142" i="7" s="1"/>
  <c r="AE443" i="4"/>
  <c r="AF443" i="4" s="1"/>
  <c r="AG443" i="4"/>
  <c r="N142" i="7" s="1"/>
  <c r="AE444" i="4"/>
  <c r="AF444" i="4" s="1"/>
  <c r="AG444" i="4"/>
  <c r="L143" i="7" s="1"/>
  <c r="AE445" i="4"/>
  <c r="AF445" i="4" s="1"/>
  <c r="AG445" i="4"/>
  <c r="M143" i="7" s="1"/>
  <c r="AE446" i="4"/>
  <c r="AF446" i="4" s="1"/>
  <c r="AG446" i="4"/>
  <c r="N143" i="7" s="1"/>
  <c r="AE447" i="4"/>
  <c r="AF447" i="4" s="1"/>
  <c r="AG447" i="4"/>
  <c r="L144" i="7" s="1"/>
  <c r="AE448" i="4"/>
  <c r="AF448" i="4" s="1"/>
  <c r="AG448" i="4"/>
  <c r="M144" i="7" s="1"/>
  <c r="AE449" i="4"/>
  <c r="AF449" i="4" s="1"/>
  <c r="AG449" i="4"/>
  <c r="N144" i="7" s="1"/>
  <c r="AE450" i="4"/>
  <c r="AF450" i="4" s="1"/>
  <c r="AG450" i="4"/>
  <c r="L145" i="7" s="1"/>
  <c r="AE451" i="4"/>
  <c r="AF451" i="4" s="1"/>
  <c r="AG451" i="4"/>
  <c r="M145" i="7" s="1"/>
  <c r="AE452" i="4"/>
  <c r="AF452" i="4" s="1"/>
  <c r="AG452" i="4"/>
  <c r="N145" i="7" s="1"/>
  <c r="AE453" i="4"/>
  <c r="AF453" i="4" s="1"/>
  <c r="AG453" i="4"/>
  <c r="L146" i="7" s="1"/>
  <c r="AE454" i="4"/>
  <c r="AF454" i="4" s="1"/>
  <c r="AG454" i="4"/>
  <c r="M146" i="7" s="1"/>
  <c r="AE455" i="4"/>
  <c r="AF455" i="4" s="1"/>
  <c r="AG455" i="4"/>
  <c r="N146" i="7" s="1"/>
  <c r="AE456" i="4"/>
  <c r="AF456" i="4" s="1"/>
  <c r="AG456" i="4"/>
  <c r="L147" i="7" s="1"/>
  <c r="AE457" i="4"/>
  <c r="AF457" i="4" s="1"/>
  <c r="AG457" i="4"/>
  <c r="M147" i="7" s="1"/>
  <c r="AE458" i="4"/>
  <c r="AF458" i="4" s="1"/>
  <c r="AG458" i="4"/>
  <c r="N147" i="7" s="1"/>
  <c r="AE459" i="4"/>
  <c r="AF459" i="4" s="1"/>
  <c r="AG459" i="4"/>
  <c r="L148" i="7" s="1"/>
  <c r="AE460" i="4"/>
  <c r="AF460" i="4" s="1"/>
  <c r="AG460" i="4"/>
  <c r="M148" i="7" s="1"/>
  <c r="AE461" i="4"/>
  <c r="AF461" i="4" s="1"/>
  <c r="AG461" i="4"/>
  <c r="N148" i="7" s="1"/>
  <c r="AE462" i="4"/>
  <c r="AF462" i="4" s="1"/>
  <c r="AG462" i="4"/>
  <c r="L149" i="7" s="1"/>
  <c r="AE463" i="4"/>
  <c r="AF463" i="4" s="1"/>
  <c r="AG463" i="4"/>
  <c r="M149" i="7" s="1"/>
  <c r="AE464" i="4"/>
  <c r="AF464" i="4" s="1"/>
  <c r="AG464" i="4"/>
  <c r="N149" i="7" s="1"/>
  <c r="AE465" i="4"/>
  <c r="AF465" i="4" s="1"/>
  <c r="AG465" i="4"/>
  <c r="L150" i="7" s="1"/>
  <c r="AE466" i="4"/>
  <c r="AF466" i="4" s="1"/>
  <c r="AG466" i="4"/>
  <c r="M150" i="7" s="1"/>
  <c r="AE467" i="4"/>
  <c r="AF467" i="4" s="1"/>
  <c r="AG467" i="4"/>
  <c r="N150" i="7" s="1"/>
  <c r="AE468" i="4"/>
  <c r="AF468" i="4" s="1"/>
  <c r="AG468" i="4"/>
  <c r="L151" i="7" s="1"/>
  <c r="AE469" i="4"/>
  <c r="AF469" i="4" s="1"/>
  <c r="AG469" i="4"/>
  <c r="M151" i="7" s="1"/>
  <c r="AE470" i="4"/>
  <c r="AF470" i="4" s="1"/>
  <c r="AG470" i="4"/>
  <c r="N151" i="7" s="1"/>
  <c r="AE471" i="4"/>
  <c r="AF471" i="4" s="1"/>
  <c r="AG471" i="4"/>
  <c r="L152" i="7" s="1"/>
  <c r="AE472" i="4"/>
  <c r="AF472" i="4" s="1"/>
  <c r="AG472" i="4"/>
  <c r="M152" i="7" s="1"/>
  <c r="AE473" i="4"/>
  <c r="AF473" i="4" s="1"/>
  <c r="AG473" i="4"/>
  <c r="N152" i="7" s="1"/>
  <c r="AE474" i="4"/>
  <c r="AF474" i="4" s="1"/>
  <c r="AG474" i="4"/>
  <c r="L153" i="7" s="1"/>
  <c r="AE475" i="4"/>
  <c r="AF475" i="4" s="1"/>
  <c r="AG475" i="4"/>
  <c r="M153" i="7" s="1"/>
  <c r="AE476" i="4"/>
  <c r="AF476" i="4" s="1"/>
  <c r="AG476" i="4"/>
  <c r="N153" i="7" s="1"/>
  <c r="AE477" i="4"/>
  <c r="AF477" i="4" s="1"/>
  <c r="AG477" i="4"/>
  <c r="L154" i="7" s="1"/>
  <c r="AE478" i="4"/>
  <c r="AF478" i="4" s="1"/>
  <c r="AG478" i="4"/>
  <c r="M154" i="7" s="1"/>
  <c r="AE479" i="4"/>
  <c r="AF479" i="4" s="1"/>
  <c r="AG479" i="4"/>
  <c r="N154" i="7" s="1"/>
  <c r="AE480" i="4"/>
  <c r="AF480" i="4" s="1"/>
  <c r="AG480" i="4"/>
  <c r="L155" i="7" s="1"/>
  <c r="AE481" i="4"/>
  <c r="AF481" i="4" s="1"/>
  <c r="AG481" i="4"/>
  <c r="M155" i="7" s="1"/>
  <c r="AE482" i="4"/>
  <c r="AF482" i="4" s="1"/>
  <c r="AG482" i="4"/>
  <c r="N155" i="7" s="1"/>
  <c r="AE483" i="4"/>
  <c r="AF483" i="4" s="1"/>
  <c r="AG483" i="4"/>
  <c r="L156" i="7" s="1"/>
  <c r="AE484" i="4"/>
  <c r="AF484" i="4" s="1"/>
  <c r="AG484" i="4"/>
  <c r="M156" i="7" s="1"/>
  <c r="AE485" i="4"/>
  <c r="AF485" i="4" s="1"/>
  <c r="AG485" i="4"/>
  <c r="N156" i="7" s="1"/>
  <c r="AE486" i="4"/>
  <c r="AF486" i="4" s="1"/>
  <c r="AG486" i="4"/>
  <c r="L157" i="7" s="1"/>
  <c r="AE487" i="4"/>
  <c r="AF487" i="4" s="1"/>
  <c r="AG487" i="4"/>
  <c r="M157" i="7" s="1"/>
  <c r="AE488" i="4"/>
  <c r="AF488" i="4" s="1"/>
  <c r="AG488" i="4"/>
  <c r="N157" i="7" s="1"/>
  <c r="AE489" i="4"/>
  <c r="AF489" i="4" s="1"/>
  <c r="AG489" i="4"/>
  <c r="L158" i="7" s="1"/>
  <c r="AE490" i="4"/>
  <c r="AF490" i="4" s="1"/>
  <c r="AG490" i="4"/>
  <c r="M158" i="7" s="1"/>
  <c r="AE491" i="4"/>
  <c r="AF491" i="4" s="1"/>
  <c r="AG491" i="4"/>
  <c r="N158" i="7" s="1"/>
  <c r="AE492" i="4"/>
  <c r="AF492" i="4" s="1"/>
  <c r="AG492" i="4"/>
  <c r="L159" i="7" s="1"/>
  <c r="AE493" i="4"/>
  <c r="AF493" i="4" s="1"/>
  <c r="AG493" i="4"/>
  <c r="M159" i="7" s="1"/>
  <c r="AE494" i="4"/>
  <c r="AF494" i="4" s="1"/>
  <c r="AG494" i="4"/>
  <c r="N159" i="7" s="1"/>
  <c r="AE495" i="4"/>
  <c r="AF495" i="4" s="1"/>
  <c r="AG495" i="4"/>
  <c r="L160" i="7" s="1"/>
  <c r="AE496" i="4"/>
  <c r="AF496" i="4" s="1"/>
  <c r="AG496" i="4"/>
  <c r="M160" i="7" s="1"/>
  <c r="AE497" i="4"/>
  <c r="AF497" i="4" s="1"/>
  <c r="AG497" i="4"/>
  <c r="N160" i="7" s="1"/>
  <c r="AE498" i="4"/>
  <c r="AF498" i="4" s="1"/>
  <c r="AG498" i="4"/>
  <c r="L161" i="7" s="1"/>
  <c r="AE499" i="4"/>
  <c r="AF499" i="4" s="1"/>
  <c r="AG499" i="4"/>
  <c r="M161" i="7" s="1"/>
  <c r="AE500" i="4"/>
  <c r="AF500" i="4" s="1"/>
  <c r="AG500" i="4"/>
  <c r="N161" i="7" s="1"/>
  <c r="AE501" i="4"/>
  <c r="AF501" i="4" s="1"/>
  <c r="AG501" i="4"/>
  <c r="L162" i="7" s="1"/>
  <c r="AE502" i="4"/>
  <c r="AF502" i="4" s="1"/>
  <c r="AG502" i="4"/>
  <c r="M162" i="7" s="1"/>
  <c r="AE503" i="4"/>
  <c r="AF503" i="4" s="1"/>
  <c r="AG503" i="4"/>
  <c r="N162" i="7" s="1"/>
  <c r="AE504" i="4"/>
  <c r="AF504" i="4" s="1"/>
  <c r="AG504" i="4"/>
  <c r="L163" i="7" s="1"/>
  <c r="AE505" i="4"/>
  <c r="AF505" i="4" s="1"/>
  <c r="AG505" i="4"/>
  <c r="M163" i="7" s="1"/>
  <c r="AE506" i="4"/>
  <c r="AF506" i="4" s="1"/>
  <c r="AG506" i="4"/>
  <c r="N163" i="7" s="1"/>
  <c r="AE507" i="4"/>
  <c r="AF507" i="4" s="1"/>
  <c r="AG507" i="4"/>
  <c r="L164" i="7" s="1"/>
  <c r="AE508" i="4"/>
  <c r="AF508" i="4" s="1"/>
  <c r="AG508" i="4"/>
  <c r="M164" i="7" s="1"/>
  <c r="AE509" i="4"/>
  <c r="AF509" i="4" s="1"/>
  <c r="AG509" i="4"/>
  <c r="N164" i="7" s="1"/>
  <c r="AE510" i="4"/>
  <c r="AF510" i="4" s="1"/>
  <c r="AG510" i="4"/>
  <c r="L165" i="7" s="1"/>
  <c r="AE511" i="4"/>
  <c r="AF511" i="4" s="1"/>
  <c r="AG511" i="4"/>
  <c r="M165" i="7" s="1"/>
  <c r="AE512" i="4"/>
  <c r="AF512" i="4" s="1"/>
  <c r="AG512" i="4"/>
  <c r="N165" i="7" s="1"/>
  <c r="AE513" i="4"/>
  <c r="AF513" i="4" s="1"/>
  <c r="AG513" i="4"/>
  <c r="L166" i="7" s="1"/>
  <c r="AE514" i="4"/>
  <c r="AF514" i="4" s="1"/>
  <c r="AG514" i="4"/>
  <c r="M166" i="7" s="1"/>
  <c r="AE515" i="4"/>
  <c r="AF515" i="4" s="1"/>
  <c r="AG515" i="4"/>
  <c r="N166" i="7" s="1"/>
  <c r="AE516" i="4"/>
  <c r="AF516" i="4" s="1"/>
  <c r="AG516" i="4"/>
  <c r="L167" i="7" s="1"/>
  <c r="AE517" i="4"/>
  <c r="AF517" i="4" s="1"/>
  <c r="AG517" i="4"/>
  <c r="M167" i="7" s="1"/>
  <c r="AE518" i="4"/>
  <c r="AF518" i="4" s="1"/>
  <c r="AG518" i="4"/>
  <c r="N167" i="7" s="1"/>
  <c r="AE519" i="4"/>
  <c r="AF519" i="4" s="1"/>
  <c r="AG519" i="4"/>
  <c r="L168" i="7" s="1"/>
  <c r="AE520" i="4"/>
  <c r="AF520" i="4" s="1"/>
  <c r="AG520" i="4"/>
  <c r="M168" i="7" s="1"/>
  <c r="AE521" i="4"/>
  <c r="AF521" i="4" s="1"/>
  <c r="AG521" i="4"/>
  <c r="N168" i="7" s="1"/>
  <c r="AE522" i="4"/>
  <c r="AF522" i="4" s="1"/>
  <c r="AG522" i="4"/>
  <c r="L169" i="7" s="1"/>
  <c r="AE523" i="4"/>
  <c r="AF523" i="4" s="1"/>
  <c r="AG523" i="4"/>
  <c r="M169" i="7" s="1"/>
  <c r="AE524" i="4"/>
  <c r="AF524" i="4" s="1"/>
  <c r="AG524" i="4"/>
  <c r="N169" i="7" s="1"/>
  <c r="AE525" i="4"/>
  <c r="AF525" i="4" s="1"/>
  <c r="AG525" i="4"/>
  <c r="L170" i="7" s="1"/>
  <c r="AE526" i="4"/>
  <c r="AF526" i="4" s="1"/>
  <c r="AG526" i="4"/>
  <c r="M170" i="7" s="1"/>
  <c r="AE527" i="4"/>
  <c r="AF527" i="4" s="1"/>
  <c r="AG527" i="4"/>
  <c r="N170" i="7" s="1"/>
  <c r="AE528" i="4"/>
  <c r="AF528" i="4" s="1"/>
  <c r="AG528" i="4"/>
  <c r="L171" i="7" s="1"/>
  <c r="AE529" i="4"/>
  <c r="AF529" i="4" s="1"/>
  <c r="AG529" i="4"/>
  <c r="M171" i="7" s="1"/>
  <c r="AE530" i="4"/>
  <c r="AF530" i="4" s="1"/>
  <c r="AG530" i="4"/>
  <c r="N171" i="7" s="1"/>
  <c r="AE531" i="4"/>
  <c r="AF531" i="4" s="1"/>
  <c r="AG531" i="4"/>
  <c r="L172" i="7" s="1"/>
  <c r="AE532" i="4"/>
  <c r="AF532" i="4" s="1"/>
  <c r="AG532" i="4"/>
  <c r="M172" i="7" s="1"/>
  <c r="AE533" i="4"/>
  <c r="AF533" i="4" s="1"/>
  <c r="AG533" i="4"/>
  <c r="N172" i="7" s="1"/>
  <c r="AE534" i="4"/>
  <c r="AF534" i="4" s="1"/>
  <c r="AG534" i="4"/>
  <c r="L173" i="7" s="1"/>
  <c r="AE535" i="4"/>
  <c r="AF535" i="4" s="1"/>
  <c r="AG535" i="4"/>
  <c r="M173" i="7" s="1"/>
  <c r="AE536" i="4"/>
  <c r="AF536" i="4" s="1"/>
  <c r="AG536" i="4"/>
  <c r="N173" i="7" s="1"/>
  <c r="AE537" i="4"/>
  <c r="AF537" i="4" s="1"/>
  <c r="AG537" i="4"/>
  <c r="L174" i="7" s="1"/>
  <c r="AE538" i="4"/>
  <c r="AF538" i="4" s="1"/>
  <c r="AG538" i="4"/>
  <c r="M174" i="7" s="1"/>
  <c r="AE539" i="4"/>
  <c r="AF539" i="4" s="1"/>
  <c r="AG539" i="4"/>
  <c r="N174" i="7" s="1"/>
  <c r="AE540" i="4"/>
  <c r="AF540" i="4" s="1"/>
  <c r="AG540" i="4"/>
  <c r="L175" i="7" s="1"/>
  <c r="AE541" i="4"/>
  <c r="AF541" i="4" s="1"/>
  <c r="AG541" i="4"/>
  <c r="M175" i="7" s="1"/>
  <c r="AE542" i="4"/>
  <c r="AF542" i="4" s="1"/>
  <c r="AG542" i="4"/>
  <c r="N175" i="7" s="1"/>
  <c r="AE543" i="4"/>
  <c r="AF543" i="4" s="1"/>
  <c r="AG543" i="4"/>
  <c r="L176" i="7" s="1"/>
  <c r="AE544" i="4"/>
  <c r="AF544" i="4" s="1"/>
  <c r="AG544" i="4"/>
  <c r="M176" i="7" s="1"/>
  <c r="AE545" i="4"/>
  <c r="AF545" i="4" s="1"/>
  <c r="AG545" i="4"/>
  <c r="N176" i="7" s="1"/>
  <c r="AE546" i="4"/>
  <c r="AF546" i="4" s="1"/>
  <c r="AG546" i="4"/>
  <c r="L177" i="7" s="1"/>
  <c r="AE547" i="4"/>
  <c r="AF547" i="4" s="1"/>
  <c r="AG547" i="4"/>
  <c r="M177" i="7" s="1"/>
  <c r="AE548" i="4"/>
  <c r="AF548" i="4" s="1"/>
  <c r="AG548" i="4"/>
  <c r="N177" i="7" s="1"/>
  <c r="AE549" i="4"/>
  <c r="AF549" i="4" s="1"/>
  <c r="AG549" i="4"/>
  <c r="L178" i="7" s="1"/>
  <c r="AE550" i="4"/>
  <c r="AF550" i="4" s="1"/>
  <c r="AG550" i="4"/>
  <c r="M178" i="7" s="1"/>
  <c r="AE551" i="4"/>
  <c r="AF551" i="4" s="1"/>
  <c r="AG551" i="4"/>
  <c r="N178" i="7" s="1"/>
  <c r="AE552" i="4"/>
  <c r="AF552" i="4" s="1"/>
  <c r="AG552" i="4"/>
  <c r="L179" i="7" s="1"/>
  <c r="AE553" i="4"/>
  <c r="AF553" i="4"/>
  <c r="AG553" i="4"/>
  <c r="M179" i="7" s="1"/>
  <c r="AE554" i="4"/>
  <c r="AF554" i="4" s="1"/>
  <c r="AG554" i="4"/>
  <c r="N179" i="7" s="1"/>
  <c r="AE555" i="4"/>
  <c r="AF555" i="4" s="1"/>
  <c r="AG555" i="4"/>
  <c r="L180" i="7" s="1"/>
  <c r="AE556" i="4"/>
  <c r="AF556" i="4" s="1"/>
  <c r="AG556" i="4"/>
  <c r="M180" i="7" s="1"/>
  <c r="AE557" i="4"/>
  <c r="AF557" i="4" s="1"/>
  <c r="AG557" i="4"/>
  <c r="N180" i="7" s="1"/>
  <c r="AE558" i="4"/>
  <c r="AF558" i="4" s="1"/>
  <c r="AG558" i="4"/>
  <c r="L181" i="7" s="1"/>
  <c r="AE559" i="4"/>
  <c r="AF559" i="4" s="1"/>
  <c r="AG559" i="4"/>
  <c r="M181" i="7" s="1"/>
  <c r="AE560" i="4"/>
  <c r="AF560" i="4" s="1"/>
  <c r="AG560" i="4"/>
  <c r="N181" i="7" s="1"/>
  <c r="AE561" i="4"/>
  <c r="AF561" i="4" s="1"/>
  <c r="AG561" i="4"/>
  <c r="L182" i="7" s="1"/>
  <c r="AE562" i="4"/>
  <c r="AF562" i="4" s="1"/>
  <c r="AG562" i="4"/>
  <c r="M182" i="7" s="1"/>
  <c r="AE563" i="4"/>
  <c r="AF563" i="4" s="1"/>
  <c r="AG563" i="4"/>
  <c r="N182" i="7" s="1"/>
  <c r="AE564" i="4"/>
  <c r="AF564" i="4" s="1"/>
  <c r="AG564" i="4"/>
  <c r="L183" i="7" s="1"/>
  <c r="AE565" i="4"/>
  <c r="AF565" i="4" s="1"/>
  <c r="AG565" i="4"/>
  <c r="M183" i="7" s="1"/>
  <c r="AE566" i="4"/>
  <c r="AF566" i="4" s="1"/>
  <c r="AG566" i="4"/>
  <c r="N183" i="7" s="1"/>
  <c r="AE567" i="4"/>
  <c r="AF567" i="4" s="1"/>
  <c r="AG567" i="4"/>
  <c r="L184" i="7" s="1"/>
  <c r="AE568" i="4"/>
  <c r="AF568" i="4" s="1"/>
  <c r="AG568" i="4"/>
  <c r="M184" i="7" s="1"/>
  <c r="AE569" i="4"/>
  <c r="AF569" i="4" s="1"/>
  <c r="AG569" i="4"/>
  <c r="N184" i="7" s="1"/>
  <c r="AE570" i="4"/>
  <c r="AF570" i="4" s="1"/>
  <c r="AG570" i="4"/>
  <c r="L185" i="7" s="1"/>
  <c r="AE571" i="4"/>
  <c r="AF571" i="4" s="1"/>
  <c r="AG571" i="4"/>
  <c r="M185" i="7" s="1"/>
  <c r="AE572" i="4"/>
  <c r="AF572" i="4" s="1"/>
  <c r="AG572" i="4"/>
  <c r="N185" i="7" s="1"/>
  <c r="AE573" i="4"/>
  <c r="AF573" i="4" s="1"/>
  <c r="AG573" i="4"/>
  <c r="L186" i="7" s="1"/>
  <c r="AE574" i="4"/>
  <c r="AF574" i="4" s="1"/>
  <c r="AG574" i="4"/>
  <c r="M186" i="7" s="1"/>
  <c r="AE575" i="4"/>
  <c r="AF575" i="4" s="1"/>
  <c r="AG575" i="4"/>
  <c r="N186" i="7" s="1"/>
  <c r="AE576" i="4"/>
  <c r="AF576" i="4" s="1"/>
  <c r="AG576" i="4"/>
  <c r="L187" i="7" s="1"/>
  <c r="AE577" i="4"/>
  <c r="AF577" i="4" s="1"/>
  <c r="AG577" i="4"/>
  <c r="M187" i="7" s="1"/>
  <c r="AE578" i="4"/>
  <c r="AF578" i="4" s="1"/>
  <c r="AG578" i="4"/>
  <c r="N187" i="7" s="1"/>
  <c r="AE579" i="4"/>
  <c r="AF579" i="4" s="1"/>
  <c r="AG579" i="4"/>
  <c r="L188" i="7" s="1"/>
  <c r="AE580" i="4"/>
  <c r="AF580" i="4" s="1"/>
  <c r="AG580" i="4"/>
  <c r="M188" i="7" s="1"/>
  <c r="AE581" i="4"/>
  <c r="AF581" i="4" s="1"/>
  <c r="AG581" i="4"/>
  <c r="N188" i="7" s="1"/>
  <c r="AE582" i="4"/>
  <c r="AF582" i="4" s="1"/>
  <c r="AG582" i="4"/>
  <c r="L189" i="7" s="1"/>
  <c r="AE583" i="4"/>
  <c r="AF583" i="4" s="1"/>
  <c r="AG583" i="4"/>
  <c r="M189" i="7" s="1"/>
  <c r="AE584" i="4"/>
  <c r="AF584" i="4" s="1"/>
  <c r="AG584" i="4"/>
  <c r="N189" i="7" s="1"/>
  <c r="AE585" i="4"/>
  <c r="AF585" i="4" s="1"/>
  <c r="AG585" i="4"/>
  <c r="L190" i="7" s="1"/>
  <c r="AE586" i="4"/>
  <c r="AF586" i="4" s="1"/>
  <c r="AG586" i="4"/>
  <c r="M190" i="7" s="1"/>
  <c r="AE587" i="4"/>
  <c r="AF587" i="4" s="1"/>
  <c r="AG587" i="4"/>
  <c r="N190" i="7" s="1"/>
  <c r="AE588" i="4"/>
  <c r="AF588" i="4" s="1"/>
  <c r="AG588" i="4"/>
  <c r="L191" i="7" s="1"/>
  <c r="AE589" i="4"/>
  <c r="AF589" i="4" s="1"/>
  <c r="AG589" i="4"/>
  <c r="M191" i="7" s="1"/>
  <c r="AE590" i="4"/>
  <c r="AF590" i="4" s="1"/>
  <c r="AG590" i="4"/>
  <c r="N191" i="7" s="1"/>
  <c r="AE591" i="4"/>
  <c r="AF591" i="4" s="1"/>
  <c r="AG591" i="4"/>
  <c r="L192" i="7" s="1"/>
  <c r="AE592" i="4"/>
  <c r="AF592" i="4" s="1"/>
  <c r="AG592" i="4"/>
  <c r="M192" i="7" s="1"/>
  <c r="AE593" i="4"/>
  <c r="AF593" i="4" s="1"/>
  <c r="AG593" i="4"/>
  <c r="N192" i="7" s="1"/>
  <c r="AE594" i="4"/>
  <c r="AF594" i="4" s="1"/>
  <c r="AG594" i="4"/>
  <c r="L193" i="7" s="1"/>
  <c r="AE595" i="4"/>
  <c r="AF595" i="4" s="1"/>
  <c r="AG595" i="4"/>
  <c r="M193" i="7" s="1"/>
  <c r="AE596" i="4"/>
  <c r="AF596" i="4" s="1"/>
  <c r="AG596" i="4"/>
  <c r="N193" i="7" s="1"/>
  <c r="AE597" i="4"/>
  <c r="AF597" i="4" s="1"/>
  <c r="AG597" i="4"/>
  <c r="L194" i="7" s="1"/>
  <c r="AE598" i="4"/>
  <c r="AF598" i="4" s="1"/>
  <c r="AG598" i="4"/>
  <c r="M194" i="7" s="1"/>
  <c r="AE599" i="4"/>
  <c r="AF599" i="4" s="1"/>
  <c r="AG599" i="4"/>
  <c r="N194" i="7" s="1"/>
  <c r="AE600" i="4"/>
  <c r="AF600" i="4" s="1"/>
  <c r="AG600" i="4"/>
  <c r="L195" i="7" s="1"/>
  <c r="AE601" i="4"/>
  <c r="AF601" i="4" s="1"/>
  <c r="AG601" i="4"/>
  <c r="M195" i="7" s="1"/>
  <c r="AE602" i="4"/>
  <c r="AF602" i="4" s="1"/>
  <c r="AG602" i="4"/>
  <c r="N195" i="7" s="1"/>
  <c r="AE603" i="4"/>
  <c r="AF603" i="4" s="1"/>
  <c r="AG603" i="4"/>
  <c r="L196" i="7" s="1"/>
  <c r="AE604" i="4"/>
  <c r="AF604" i="4" s="1"/>
  <c r="AG604" i="4"/>
  <c r="M196" i="7" s="1"/>
  <c r="AE605" i="4"/>
  <c r="AF605" i="4" s="1"/>
  <c r="AG605" i="4"/>
  <c r="N196" i="7" s="1"/>
  <c r="AE606" i="4"/>
  <c r="AF606" i="4" s="1"/>
  <c r="AG606" i="4"/>
  <c r="L197" i="7" s="1"/>
  <c r="AE607" i="4"/>
  <c r="AF607" i="4" s="1"/>
  <c r="AG607" i="4"/>
  <c r="M197" i="7" s="1"/>
  <c r="AE608" i="4"/>
  <c r="AF608" i="4" s="1"/>
  <c r="AG608" i="4"/>
  <c r="N197" i="7" s="1"/>
  <c r="AE609" i="4"/>
  <c r="AF609" i="4" s="1"/>
  <c r="AG609" i="4"/>
  <c r="L198" i="7" s="1"/>
  <c r="AE610" i="4"/>
  <c r="AF610" i="4" s="1"/>
  <c r="AG610" i="4"/>
  <c r="M198" i="7" s="1"/>
  <c r="AE611" i="4"/>
  <c r="AF611" i="4" s="1"/>
  <c r="AG611" i="4"/>
  <c r="N198" i="7" s="1"/>
  <c r="AE612" i="4"/>
  <c r="AF612" i="4" s="1"/>
  <c r="AG612" i="4"/>
  <c r="L199" i="7" s="1"/>
  <c r="AE613" i="4"/>
  <c r="AF613" i="4" s="1"/>
  <c r="AG613" i="4"/>
  <c r="M199" i="7" s="1"/>
  <c r="AE614" i="4"/>
  <c r="AF614" i="4" s="1"/>
  <c r="AG614" i="4"/>
  <c r="N199" i="7" s="1"/>
  <c r="AE615" i="4"/>
  <c r="AF615" i="4" s="1"/>
  <c r="AG615" i="4"/>
  <c r="L200" i="7" s="1"/>
  <c r="AE616" i="4"/>
  <c r="AF616" i="4" s="1"/>
  <c r="AG616" i="4"/>
  <c r="M200" i="7" s="1"/>
  <c r="AE617" i="4"/>
  <c r="AF617" i="4" s="1"/>
  <c r="AG617" i="4"/>
  <c r="N200" i="7" s="1"/>
  <c r="AE618" i="4"/>
  <c r="AF618" i="4" s="1"/>
  <c r="AG618" i="4"/>
  <c r="L201" i="7" s="1"/>
  <c r="AE619" i="4"/>
  <c r="AF619" i="4" s="1"/>
  <c r="AG619" i="4"/>
  <c r="M201" i="7" s="1"/>
  <c r="AE620" i="4"/>
  <c r="AF620" i="4" s="1"/>
  <c r="AG620" i="4"/>
  <c r="N201" i="7" s="1"/>
  <c r="B201" i="7"/>
  <c r="B22" i="7"/>
  <c r="E22" i="7" s="1"/>
  <c r="B21" i="7"/>
  <c r="E21" i="7" s="1"/>
  <c r="B20" i="7"/>
  <c r="E20" i="7" s="1"/>
  <c r="B19" i="7"/>
  <c r="E19" i="7" s="1"/>
  <c r="B18" i="7"/>
  <c r="E18" i="7" s="1"/>
  <c r="B17" i="7"/>
  <c r="E17" i="7" s="1"/>
  <c r="B16" i="7"/>
  <c r="E16" i="7" s="1"/>
  <c r="B15" i="7"/>
  <c r="E15" i="7" s="1"/>
  <c r="B14" i="7"/>
  <c r="E14" i="7" s="1"/>
  <c r="K169" i="7"/>
  <c r="K92" i="7"/>
  <c r="K199" i="7"/>
  <c r="K148" i="7"/>
  <c r="K116" i="7"/>
  <c r="K84" i="7"/>
  <c r="K197" i="7"/>
  <c r="K189" i="7"/>
  <c r="K181" i="7"/>
  <c r="K140" i="7"/>
  <c r="K108" i="7"/>
  <c r="K76" i="7"/>
  <c r="K195" i="7"/>
  <c r="K132" i="7"/>
  <c r="K100" i="7"/>
  <c r="K10" i="7"/>
  <c r="K50" i="7"/>
  <c r="K107" i="7"/>
  <c r="K127" i="7"/>
  <c r="K146" i="7"/>
  <c r="K138" i="7"/>
  <c r="K130" i="7"/>
  <c r="K122" i="7"/>
  <c r="K114" i="7"/>
  <c r="K106" i="7"/>
  <c r="K98" i="7"/>
  <c r="K90" i="7"/>
  <c r="K82" i="7"/>
  <c r="K74" i="7"/>
  <c r="K63" i="7"/>
  <c r="K6" i="7"/>
  <c r="K18" i="7"/>
  <c r="K42" i="7"/>
  <c r="K194" i="7"/>
  <c r="K188" i="7"/>
  <c r="K186" i="7"/>
  <c r="K182" i="7"/>
  <c r="K180" i="7"/>
  <c r="K174" i="7"/>
  <c r="K170" i="7"/>
  <c r="K164" i="7"/>
  <c r="K162" i="7"/>
  <c r="K156" i="7"/>
  <c r="K154" i="7"/>
  <c r="K58" i="7"/>
  <c r="K8" i="7"/>
  <c r="K20" i="7"/>
  <c r="K28" i="7"/>
  <c r="K36" i="7"/>
  <c r="K44" i="7"/>
  <c r="K52" i="7"/>
  <c r="K60" i="7"/>
  <c r="K68" i="7"/>
  <c r="K9" i="7"/>
  <c r="K17" i="7"/>
  <c r="K25" i="7"/>
  <c r="K29" i="7"/>
  <c r="K37" i="7"/>
  <c r="K41" i="7"/>
  <c r="K45" i="7"/>
  <c r="K53" i="7"/>
  <c r="K61" i="7"/>
  <c r="K73" i="7"/>
  <c r="K85" i="7"/>
  <c r="K97" i="7"/>
  <c r="K125" i="7"/>
  <c r="K137" i="7"/>
  <c r="K153" i="7"/>
  <c r="K94" i="7"/>
  <c r="K69" i="7"/>
  <c r="AJ618" i="4"/>
  <c r="AJ615" i="4"/>
  <c r="AJ612" i="4"/>
  <c r="AJ609" i="4"/>
  <c r="AJ606" i="4"/>
  <c r="AJ603" i="4"/>
  <c r="AJ600" i="4"/>
  <c r="AJ597" i="4"/>
  <c r="AJ594" i="4"/>
  <c r="AJ591" i="4"/>
  <c r="AJ588" i="4"/>
  <c r="AJ585" i="4"/>
  <c r="AJ582" i="4"/>
  <c r="AJ579" i="4"/>
  <c r="AJ576" i="4"/>
  <c r="AJ573" i="4"/>
  <c r="AJ570" i="4"/>
  <c r="AJ567" i="4"/>
  <c r="AJ564" i="4"/>
  <c r="AJ561" i="4"/>
  <c r="AJ558" i="4"/>
  <c r="AJ555" i="4"/>
  <c r="AJ552" i="4"/>
  <c r="AJ549" i="4"/>
  <c r="AJ546" i="4"/>
  <c r="AJ543" i="4"/>
  <c r="AJ540" i="4"/>
  <c r="AJ537" i="4"/>
  <c r="AJ534" i="4"/>
  <c r="AJ531" i="4"/>
  <c r="AJ528" i="4"/>
  <c r="AJ525" i="4"/>
  <c r="AJ522" i="4"/>
  <c r="AJ519" i="4"/>
  <c r="AJ516" i="4"/>
  <c r="AJ513" i="4"/>
  <c r="AJ510" i="4"/>
  <c r="AJ507" i="4"/>
  <c r="AJ504" i="4"/>
  <c r="AJ501" i="4"/>
  <c r="AJ498" i="4"/>
  <c r="AJ495" i="4"/>
  <c r="AJ492" i="4"/>
  <c r="AJ489" i="4"/>
  <c r="AJ486" i="4"/>
  <c r="AJ483" i="4"/>
  <c r="AJ480" i="4"/>
  <c r="AJ477" i="4"/>
  <c r="AJ474" i="4"/>
  <c r="AJ471" i="4"/>
  <c r="AJ468" i="4"/>
  <c r="AJ465" i="4"/>
  <c r="AJ462" i="4"/>
  <c r="AJ459" i="4"/>
  <c r="AJ456" i="4"/>
  <c r="AJ453" i="4"/>
  <c r="AJ450" i="4"/>
  <c r="AJ447" i="4"/>
  <c r="AJ444" i="4"/>
  <c r="AJ441" i="4"/>
  <c r="AJ438" i="4"/>
  <c r="AJ435" i="4"/>
  <c r="AJ432" i="4"/>
  <c r="AJ429" i="4"/>
  <c r="AJ426" i="4"/>
  <c r="AJ423" i="4"/>
  <c r="AJ420" i="4"/>
  <c r="AJ417" i="4"/>
  <c r="AJ414" i="4"/>
  <c r="AJ411" i="4"/>
  <c r="AJ408" i="4"/>
  <c r="AJ405" i="4"/>
  <c r="AJ402" i="4"/>
  <c r="AJ399" i="4"/>
  <c r="AJ396" i="4"/>
  <c r="AJ393" i="4"/>
  <c r="AJ390" i="4"/>
  <c r="AJ387" i="4"/>
  <c r="AJ384" i="4"/>
  <c r="AJ381" i="4"/>
  <c r="AJ378" i="4"/>
  <c r="AJ375" i="4"/>
  <c r="AJ372" i="4"/>
  <c r="AJ369" i="4"/>
  <c r="AJ366" i="4"/>
  <c r="AJ363" i="4"/>
  <c r="AJ360" i="4"/>
  <c r="AJ357" i="4"/>
  <c r="AJ354" i="4"/>
  <c r="AJ351" i="4"/>
  <c r="AJ348" i="4"/>
  <c r="AJ345" i="4"/>
  <c r="AJ342" i="4"/>
  <c r="AJ339" i="4"/>
  <c r="AJ336" i="4"/>
  <c r="AJ333" i="4"/>
  <c r="AJ330" i="4"/>
  <c r="AJ327" i="4"/>
  <c r="AJ324" i="4"/>
  <c r="AJ321" i="4"/>
  <c r="AJ318" i="4"/>
  <c r="AJ315" i="4"/>
  <c r="AJ312" i="4"/>
  <c r="AJ309" i="4"/>
  <c r="AJ306" i="4"/>
  <c r="AJ303" i="4"/>
  <c r="AJ300" i="4"/>
  <c r="AJ297" i="4"/>
  <c r="AJ294" i="4"/>
  <c r="AJ291" i="4"/>
  <c r="AJ288" i="4"/>
  <c r="AJ285" i="4"/>
  <c r="AJ282" i="4"/>
  <c r="AJ279" i="4"/>
  <c r="AJ276" i="4"/>
  <c r="AJ273" i="4"/>
  <c r="AJ270" i="4"/>
  <c r="AJ267" i="4"/>
  <c r="AJ264" i="4"/>
  <c r="AJ261" i="4"/>
  <c r="AJ258" i="4"/>
  <c r="AJ255" i="4"/>
  <c r="AJ252" i="4"/>
  <c r="AJ249" i="4"/>
  <c r="AJ246" i="4"/>
  <c r="AJ243" i="4"/>
  <c r="AJ240" i="4"/>
  <c r="AJ237" i="4"/>
  <c r="AJ234" i="4"/>
  <c r="AJ231" i="4"/>
  <c r="AJ228" i="4"/>
  <c r="AJ225" i="4"/>
  <c r="AJ222" i="4"/>
  <c r="AJ219" i="4"/>
  <c r="AJ216" i="4"/>
  <c r="AJ213" i="4"/>
  <c r="AJ210" i="4"/>
  <c r="AJ207" i="4"/>
  <c r="AJ204" i="4"/>
  <c r="AJ201" i="4"/>
  <c r="AJ198" i="4"/>
  <c r="AJ195" i="4"/>
  <c r="AJ192" i="4"/>
  <c r="AJ189" i="4"/>
  <c r="AJ186" i="4"/>
  <c r="AJ183" i="4"/>
  <c r="AJ180" i="4"/>
  <c r="AJ177" i="4"/>
  <c r="AJ174" i="4"/>
  <c r="AJ171" i="4"/>
  <c r="AJ168" i="4"/>
  <c r="AJ165" i="4"/>
  <c r="AJ162" i="4"/>
  <c r="AJ159" i="4"/>
  <c r="AJ156" i="4"/>
  <c r="AJ153" i="4"/>
  <c r="AJ150" i="4"/>
  <c r="AJ147" i="4"/>
  <c r="AJ144" i="4"/>
  <c r="AJ141" i="4"/>
  <c r="AJ138" i="4"/>
  <c r="AJ135" i="4"/>
  <c r="AJ132" i="4"/>
  <c r="AJ129" i="4"/>
  <c r="AJ126" i="4"/>
  <c r="AJ123" i="4"/>
  <c r="AJ120" i="4"/>
  <c r="AJ117" i="4"/>
  <c r="AJ114" i="4"/>
  <c r="AJ111" i="4"/>
  <c r="AJ108" i="4"/>
  <c r="AJ105" i="4"/>
  <c r="AJ102" i="4"/>
  <c r="AJ99" i="4"/>
  <c r="AJ96" i="4"/>
  <c r="AJ93" i="4"/>
  <c r="AJ90" i="4"/>
  <c r="AJ87" i="4"/>
  <c r="AJ84" i="4"/>
  <c r="AJ81" i="4"/>
  <c r="AJ78" i="4"/>
  <c r="AJ75" i="4"/>
  <c r="AJ72" i="4"/>
  <c r="AJ69" i="4"/>
  <c r="AJ66" i="4"/>
  <c r="AJ63" i="4"/>
  <c r="AJ60" i="4"/>
  <c r="AJ57" i="4"/>
  <c r="AJ54" i="4"/>
  <c r="AJ51" i="4"/>
  <c r="AJ48" i="4"/>
  <c r="AJ45" i="4"/>
  <c r="AJ42" i="4"/>
  <c r="AJ39" i="4"/>
  <c r="AJ36" i="4"/>
  <c r="AJ33" i="4"/>
  <c r="AJ30" i="4"/>
  <c r="AJ27" i="4"/>
  <c r="AJ24" i="4"/>
  <c r="AI24" i="4"/>
  <c r="AI27" i="4"/>
  <c r="AI30" i="4"/>
  <c r="AI33" i="4"/>
  <c r="AI36" i="4"/>
  <c r="AI39" i="4"/>
  <c r="AI42" i="4"/>
  <c r="AI45" i="4"/>
  <c r="AI48" i="4"/>
  <c r="AI51" i="4"/>
  <c r="AI54" i="4"/>
  <c r="AI57" i="4"/>
  <c r="AI60" i="4"/>
  <c r="AI63" i="4"/>
  <c r="AI66" i="4"/>
  <c r="AI69" i="4"/>
  <c r="AI72" i="4"/>
  <c r="AI75" i="4"/>
  <c r="AI78" i="4"/>
  <c r="AI81" i="4"/>
  <c r="AI84" i="4"/>
  <c r="AI87" i="4"/>
  <c r="AI90" i="4"/>
  <c r="AI93" i="4"/>
  <c r="AI96" i="4"/>
  <c r="AI99" i="4"/>
  <c r="AI102" i="4"/>
  <c r="AI105" i="4"/>
  <c r="AI108" i="4"/>
  <c r="AI111" i="4"/>
  <c r="AI114" i="4"/>
  <c r="AI117" i="4"/>
  <c r="AI120" i="4"/>
  <c r="AI123" i="4"/>
  <c r="AI126" i="4"/>
  <c r="AI129" i="4"/>
  <c r="AI132" i="4"/>
  <c r="AI135" i="4"/>
  <c r="AI138" i="4"/>
  <c r="AI141" i="4"/>
  <c r="AI144" i="4"/>
  <c r="AI147" i="4"/>
  <c r="AI150" i="4"/>
  <c r="AI153" i="4"/>
  <c r="AI156" i="4"/>
  <c r="AI159" i="4"/>
  <c r="AI162" i="4"/>
  <c r="AI165" i="4"/>
  <c r="AI168" i="4"/>
  <c r="AI171" i="4"/>
  <c r="AI174" i="4"/>
  <c r="AI177" i="4"/>
  <c r="AI180" i="4"/>
  <c r="AI183" i="4"/>
  <c r="AI186" i="4"/>
  <c r="AI189" i="4"/>
  <c r="AI192" i="4"/>
  <c r="AI195" i="4"/>
  <c r="AI198" i="4"/>
  <c r="AI201" i="4"/>
  <c r="AI204" i="4"/>
  <c r="AI207" i="4"/>
  <c r="AI210" i="4"/>
  <c r="AI213" i="4"/>
  <c r="AI216" i="4"/>
  <c r="AI219" i="4"/>
  <c r="AI222" i="4"/>
  <c r="AI225" i="4"/>
  <c r="AI228" i="4"/>
  <c r="AI231" i="4"/>
  <c r="AI234" i="4"/>
  <c r="AI237" i="4"/>
  <c r="AI240" i="4"/>
  <c r="AI243" i="4"/>
  <c r="AI246" i="4"/>
  <c r="AI249" i="4"/>
  <c r="AI252" i="4"/>
  <c r="AI255" i="4"/>
  <c r="AI258" i="4"/>
  <c r="AI261" i="4"/>
  <c r="AI264" i="4"/>
  <c r="AI267" i="4"/>
  <c r="AI270" i="4"/>
  <c r="AI273" i="4"/>
  <c r="AI276" i="4"/>
  <c r="AI279" i="4"/>
  <c r="AI282" i="4"/>
  <c r="AI285" i="4"/>
  <c r="AI288" i="4"/>
  <c r="AI291" i="4"/>
  <c r="AI294" i="4"/>
  <c r="AI297" i="4"/>
  <c r="AI300" i="4"/>
  <c r="AI303" i="4"/>
  <c r="AI306" i="4"/>
  <c r="AI309" i="4"/>
  <c r="AI312" i="4"/>
  <c r="AI315" i="4"/>
  <c r="AI318" i="4"/>
  <c r="AI321" i="4"/>
  <c r="AI324" i="4"/>
  <c r="AI327" i="4"/>
  <c r="AI330" i="4"/>
  <c r="AI333" i="4"/>
  <c r="AI336" i="4"/>
  <c r="AI339" i="4"/>
  <c r="AI342" i="4"/>
  <c r="AI345" i="4"/>
  <c r="AI348" i="4"/>
  <c r="AI351" i="4"/>
  <c r="AI354" i="4"/>
  <c r="AI357" i="4"/>
  <c r="AI360" i="4"/>
  <c r="AI363" i="4"/>
  <c r="AI366" i="4"/>
  <c r="AI369" i="4"/>
  <c r="AI372" i="4"/>
  <c r="AI375" i="4"/>
  <c r="AI378" i="4"/>
  <c r="AI381" i="4"/>
  <c r="AI384" i="4"/>
  <c r="AI387" i="4"/>
  <c r="AI390" i="4"/>
  <c r="AI393" i="4"/>
  <c r="AI396" i="4"/>
  <c r="AI399" i="4"/>
  <c r="AI402" i="4"/>
  <c r="AI405" i="4"/>
  <c r="AI408" i="4"/>
  <c r="AI411" i="4"/>
  <c r="AI414" i="4"/>
  <c r="AI417" i="4"/>
  <c r="AI420" i="4"/>
  <c r="AI423" i="4"/>
  <c r="AI426" i="4"/>
  <c r="AI429" i="4"/>
  <c r="AI432" i="4"/>
  <c r="AI435" i="4"/>
  <c r="AI438" i="4"/>
  <c r="AI441" i="4"/>
  <c r="AI444" i="4"/>
  <c r="AI447" i="4"/>
  <c r="AI450" i="4"/>
  <c r="AI453" i="4"/>
  <c r="AI456" i="4"/>
  <c r="AI459" i="4"/>
  <c r="AI462" i="4"/>
  <c r="AI465" i="4"/>
  <c r="AI468" i="4"/>
  <c r="AI471" i="4"/>
  <c r="AI474" i="4"/>
  <c r="AI477" i="4"/>
  <c r="AI480" i="4"/>
  <c r="AI483" i="4"/>
  <c r="AI486" i="4"/>
  <c r="AI489" i="4"/>
  <c r="AI492" i="4"/>
  <c r="AI495" i="4"/>
  <c r="AI498" i="4"/>
  <c r="AI501" i="4"/>
  <c r="AI504" i="4"/>
  <c r="AI507" i="4"/>
  <c r="AI510" i="4"/>
  <c r="AI513" i="4"/>
  <c r="AI516" i="4"/>
  <c r="AI519" i="4"/>
  <c r="AI522" i="4"/>
  <c r="AI525" i="4"/>
  <c r="AI528" i="4"/>
  <c r="AI531" i="4"/>
  <c r="AI534" i="4"/>
  <c r="AI537" i="4"/>
  <c r="AI540" i="4"/>
  <c r="AI543" i="4"/>
  <c r="AI546" i="4"/>
  <c r="AI549" i="4"/>
  <c r="AI552" i="4"/>
  <c r="AI555" i="4"/>
  <c r="AI558" i="4"/>
  <c r="AI561" i="4"/>
  <c r="AI564" i="4"/>
  <c r="AI567" i="4"/>
  <c r="AI570" i="4"/>
  <c r="AI573" i="4"/>
  <c r="AI576" i="4"/>
  <c r="AI579" i="4"/>
  <c r="AI582" i="4"/>
  <c r="AI585" i="4"/>
  <c r="AI588" i="4"/>
  <c r="AI591" i="4"/>
  <c r="AI594" i="4"/>
  <c r="AI597" i="4"/>
  <c r="AI600" i="4"/>
  <c r="AI603" i="4"/>
  <c r="AI606" i="4"/>
  <c r="AI609" i="4"/>
  <c r="AI612" i="4"/>
  <c r="AI615" i="4"/>
  <c r="AI618" i="4"/>
  <c r="J6" i="4"/>
  <c r="H13" i="7"/>
  <c r="H16" i="7"/>
  <c r="H21" i="7"/>
  <c r="H29" i="7"/>
  <c r="H37" i="7"/>
  <c r="H45" i="7"/>
  <c r="H61" i="7"/>
  <c r="H69" i="7"/>
  <c r="H141" i="7"/>
  <c r="H161" i="7"/>
  <c r="H174" i="7"/>
  <c r="H182" i="7"/>
  <c r="H189" i="7"/>
  <c r="H197" i="7"/>
  <c r="H201" i="7"/>
  <c r="H194" i="7"/>
  <c r="H186" i="7"/>
  <c r="H170" i="7"/>
  <c r="H162" i="7"/>
  <c r="H137" i="7"/>
  <c r="H97" i="7"/>
  <c r="H65" i="7"/>
  <c r="H58" i="7"/>
  <c r="H57" i="7"/>
  <c r="H50" i="7"/>
  <c r="H42" i="7"/>
  <c r="H41" i="7"/>
  <c r="H25" i="7"/>
  <c r="H17" i="7"/>
  <c r="H9" i="7"/>
  <c r="F201" i="7"/>
  <c r="B200" i="7"/>
  <c r="B199" i="7"/>
  <c r="B198" i="7"/>
  <c r="F197" i="7"/>
  <c r="B197" i="7"/>
  <c r="F196" i="7"/>
  <c r="B196" i="7"/>
  <c r="B195" i="7"/>
  <c r="B194" i="7"/>
  <c r="B193" i="7"/>
  <c r="B192" i="7"/>
  <c r="B191" i="7"/>
  <c r="B190" i="7"/>
  <c r="F189" i="7"/>
  <c r="B189" i="7"/>
  <c r="B188" i="7"/>
  <c r="B187" i="7"/>
  <c r="B186" i="7"/>
  <c r="B185" i="7"/>
  <c r="B184" i="7"/>
  <c r="B183" i="7"/>
  <c r="B182" i="7"/>
  <c r="B181" i="7"/>
  <c r="F180" i="7"/>
  <c r="B180" i="7"/>
  <c r="B179" i="7"/>
  <c r="B178" i="7"/>
  <c r="F177" i="7"/>
  <c r="B177" i="7"/>
  <c r="B176" i="7"/>
  <c r="B175" i="7"/>
  <c r="B174" i="7"/>
  <c r="F173" i="7"/>
  <c r="B173" i="7"/>
  <c r="B172" i="7"/>
  <c r="B171" i="7"/>
  <c r="B170" i="7"/>
  <c r="F169" i="7"/>
  <c r="B169" i="7"/>
  <c r="B168" i="7"/>
  <c r="B167" i="7"/>
  <c r="B166" i="7"/>
  <c r="B165" i="7"/>
  <c r="F164" i="7"/>
  <c r="B164" i="7"/>
  <c r="B163" i="7"/>
  <c r="B162" i="7"/>
  <c r="B161" i="7"/>
  <c r="B160" i="7"/>
  <c r="B159" i="7"/>
  <c r="B158" i="7"/>
  <c r="B157" i="7"/>
  <c r="F156" i="7"/>
  <c r="B156" i="7"/>
  <c r="B155" i="7"/>
  <c r="B154" i="7"/>
  <c r="F153" i="7"/>
  <c r="B153" i="7"/>
  <c r="B152" i="7"/>
  <c r="B151" i="7"/>
  <c r="B150" i="7"/>
  <c r="B149" i="7"/>
  <c r="F148" i="7"/>
  <c r="B148" i="7"/>
  <c r="B147" i="7"/>
  <c r="B146" i="7"/>
  <c r="B145" i="7"/>
  <c r="B144" i="7"/>
  <c r="B143" i="7"/>
  <c r="B142" i="7"/>
  <c r="B141" i="7"/>
  <c r="B140" i="7"/>
  <c r="B139" i="7"/>
  <c r="B138" i="7"/>
  <c r="B137" i="7"/>
  <c r="B136" i="7"/>
  <c r="B135" i="7"/>
  <c r="B134" i="7"/>
  <c r="B133" i="7"/>
  <c r="B132" i="7"/>
  <c r="B131" i="7"/>
  <c r="B130" i="7"/>
  <c r="B129" i="7"/>
  <c r="B128" i="7"/>
  <c r="B127" i="7"/>
  <c r="B126" i="7"/>
  <c r="B125" i="7"/>
  <c r="E125" i="7" s="1"/>
  <c r="B124" i="7"/>
  <c r="E124" i="7" s="1"/>
  <c r="B123" i="7"/>
  <c r="E123" i="7" s="1"/>
  <c r="B122" i="7"/>
  <c r="E122" i="7" s="1"/>
  <c r="B121" i="7"/>
  <c r="E121" i="7" s="1"/>
  <c r="B120" i="7"/>
  <c r="E120" i="7" s="1"/>
  <c r="B119" i="7"/>
  <c r="E119" i="7" s="1"/>
  <c r="B118" i="7"/>
  <c r="E118" i="7" s="1"/>
  <c r="B117" i="7"/>
  <c r="E117" i="7" s="1"/>
  <c r="F116" i="7"/>
  <c r="B116" i="7"/>
  <c r="E116" i="7" s="1"/>
  <c r="B115" i="7"/>
  <c r="E115" i="7" s="1"/>
  <c r="B114" i="7"/>
  <c r="E114" i="7" s="1"/>
  <c r="B113" i="7"/>
  <c r="E113" i="7" s="1"/>
  <c r="B112" i="7"/>
  <c r="E112" i="7" s="1"/>
  <c r="B111" i="7"/>
  <c r="E111" i="7" s="1"/>
  <c r="B110" i="7"/>
  <c r="E110" i="7" s="1"/>
  <c r="B109" i="7"/>
  <c r="E109" i="7" s="1"/>
  <c r="F108" i="7"/>
  <c r="B108" i="7"/>
  <c r="E108" i="7" s="1"/>
  <c r="B107" i="7"/>
  <c r="E107" i="7" s="1"/>
  <c r="B106" i="7"/>
  <c r="E106" i="7" s="1"/>
  <c r="F105" i="7"/>
  <c r="B105" i="7"/>
  <c r="E105" i="7" s="1"/>
  <c r="B104" i="7"/>
  <c r="E104" i="7" s="1"/>
  <c r="B103" i="7"/>
  <c r="E103" i="7" s="1"/>
  <c r="B102" i="7"/>
  <c r="E102" i="7" s="1"/>
  <c r="B101" i="7"/>
  <c r="E101" i="7" s="1"/>
  <c r="F100" i="7"/>
  <c r="B100" i="7"/>
  <c r="E100" i="7" s="1"/>
  <c r="B99" i="7"/>
  <c r="E99" i="7" s="1"/>
  <c r="B98" i="7"/>
  <c r="E98" i="7" s="1"/>
  <c r="B97" i="7"/>
  <c r="E97" i="7" s="1"/>
  <c r="B96" i="7"/>
  <c r="E96" i="7" s="1"/>
  <c r="B95" i="7"/>
  <c r="E95" i="7" s="1"/>
  <c r="B94" i="7"/>
  <c r="E94" i="7" s="1"/>
  <c r="F93" i="7"/>
  <c r="B93" i="7"/>
  <c r="E93" i="7" s="1"/>
  <c r="F92" i="7"/>
  <c r="B92" i="7"/>
  <c r="E92" i="7" s="1"/>
  <c r="F91" i="7"/>
  <c r="B91" i="7"/>
  <c r="E91" i="7" s="1"/>
  <c r="B90" i="7"/>
  <c r="E90" i="7" s="1"/>
  <c r="B89" i="7"/>
  <c r="E89" i="7" s="1"/>
  <c r="B88" i="7"/>
  <c r="E88" i="7" s="1"/>
  <c r="B87" i="7"/>
  <c r="E87" i="7" s="1"/>
  <c r="B86" i="7"/>
  <c r="E86" i="7" s="1"/>
  <c r="B85" i="7"/>
  <c r="E85" i="7" s="1"/>
  <c r="F84" i="7"/>
  <c r="B84" i="7"/>
  <c r="E84" i="7" s="1"/>
  <c r="B83" i="7"/>
  <c r="E83" i="7" s="1"/>
  <c r="B82" i="7"/>
  <c r="E82" i="7" s="1"/>
  <c r="F81" i="7"/>
  <c r="B81" i="7"/>
  <c r="E81" i="7" s="1"/>
  <c r="B80" i="7"/>
  <c r="E80" i="7" s="1"/>
  <c r="B79" i="7"/>
  <c r="E79" i="7" s="1"/>
  <c r="B78" i="7"/>
  <c r="E78" i="7" s="1"/>
  <c r="B77" i="7"/>
  <c r="E77" i="7" s="1"/>
  <c r="F76" i="7"/>
  <c r="B76" i="7"/>
  <c r="E76" i="7" s="1"/>
  <c r="B75" i="7"/>
  <c r="E75" i="7" s="1"/>
  <c r="B74" i="7"/>
  <c r="E74" i="7" s="1"/>
  <c r="B73" i="7"/>
  <c r="E73" i="7" s="1"/>
  <c r="B72" i="7"/>
  <c r="E72" i="7" s="1"/>
  <c r="B71" i="7"/>
  <c r="E71" i="7" s="1"/>
  <c r="B70" i="7"/>
  <c r="E70" i="7" s="1"/>
  <c r="F69" i="7"/>
  <c r="B69" i="7"/>
  <c r="E69" i="7" s="1"/>
  <c r="B68" i="7"/>
  <c r="E68" i="7" s="1"/>
  <c r="B67" i="7"/>
  <c r="E67" i="7" s="1"/>
  <c r="B66" i="7"/>
  <c r="E66" i="7" s="1"/>
  <c r="F65" i="7"/>
  <c r="B65" i="7"/>
  <c r="E65" i="7" s="1"/>
  <c r="B64" i="7"/>
  <c r="E64" i="7" s="1"/>
  <c r="B63" i="7"/>
  <c r="E63" i="7" s="1"/>
  <c r="B62" i="7"/>
  <c r="E62" i="7" s="1"/>
  <c r="F61" i="7"/>
  <c r="B61" i="7"/>
  <c r="E61" i="7" s="1"/>
  <c r="B60" i="7"/>
  <c r="E60" i="7" s="1"/>
  <c r="B59" i="7"/>
  <c r="E59" i="7" s="1"/>
  <c r="B58" i="7"/>
  <c r="E58" i="7" s="1"/>
  <c r="B57" i="7"/>
  <c r="E57" i="7" s="1"/>
  <c r="B56" i="7"/>
  <c r="E56" i="7" s="1"/>
  <c r="B55" i="7"/>
  <c r="E55" i="7" s="1"/>
  <c r="B54" i="7"/>
  <c r="E54" i="7" s="1"/>
  <c r="F53" i="7"/>
  <c r="B53" i="7"/>
  <c r="E53" i="7" s="1"/>
  <c r="B52" i="7"/>
  <c r="E52" i="7" s="1"/>
  <c r="B51" i="7"/>
  <c r="E51" i="7" s="1"/>
  <c r="B50" i="7"/>
  <c r="E50" i="7" s="1"/>
  <c r="B49" i="7"/>
  <c r="E49" i="7" s="1"/>
  <c r="B48" i="7"/>
  <c r="E48" i="7" s="1"/>
  <c r="B47" i="7"/>
  <c r="E47" i="7" s="1"/>
  <c r="B46" i="7"/>
  <c r="E46" i="7" s="1"/>
  <c r="F45" i="7"/>
  <c r="B45" i="7"/>
  <c r="E45" i="7" s="1"/>
  <c r="B44" i="7"/>
  <c r="E44" i="7" s="1"/>
  <c r="B43" i="7"/>
  <c r="E43" i="7" s="1"/>
  <c r="B42" i="7"/>
  <c r="E42" i="7" s="1"/>
  <c r="F41" i="7"/>
  <c r="B41" i="7"/>
  <c r="E41" i="7" s="1"/>
  <c r="B40" i="7"/>
  <c r="E40" i="7" s="1"/>
  <c r="B39" i="7"/>
  <c r="E39" i="7" s="1"/>
  <c r="B38" i="7"/>
  <c r="E38" i="7" s="1"/>
  <c r="B37" i="7"/>
  <c r="E37" i="7" s="1"/>
  <c r="B36" i="7"/>
  <c r="E36" i="7" s="1"/>
  <c r="B35" i="7"/>
  <c r="E35" i="7" s="1"/>
  <c r="B34" i="7"/>
  <c r="E34" i="7" s="1"/>
  <c r="B33" i="7"/>
  <c r="E33" i="7" s="1"/>
  <c r="B32" i="7"/>
  <c r="E32" i="7" s="1"/>
  <c r="B31" i="7"/>
  <c r="E31" i="7" s="1"/>
  <c r="B30" i="7"/>
  <c r="E30" i="7" s="1"/>
  <c r="B29" i="7"/>
  <c r="E29" i="7" s="1"/>
  <c r="B28" i="7"/>
  <c r="E28" i="7" s="1"/>
  <c r="B27" i="7"/>
  <c r="E27" i="7" s="1"/>
  <c r="B26" i="7"/>
  <c r="E26" i="7" s="1"/>
  <c r="B25" i="7"/>
  <c r="E25" i="7" s="1"/>
  <c r="B24" i="7"/>
  <c r="E24" i="7" s="1"/>
  <c r="B23" i="7"/>
  <c r="E23" i="7" s="1"/>
  <c r="AE28" i="3"/>
  <c r="AF28" i="3" s="1"/>
  <c r="AD28" i="3"/>
  <c r="AE31" i="3"/>
  <c r="AF31" i="3" s="1"/>
  <c r="AD31" i="3"/>
  <c r="AG31" i="3"/>
  <c r="M5" i="6" s="1"/>
  <c r="AE32" i="3"/>
  <c r="AF32" i="3" s="1"/>
  <c r="AD32" i="3"/>
  <c r="AG32" i="3"/>
  <c r="N5" i="6" s="1"/>
  <c r="AE35" i="3"/>
  <c r="AF35" i="3" s="1"/>
  <c r="AD35" i="3"/>
  <c r="AG35" i="3"/>
  <c r="N6" i="6" s="1"/>
  <c r="AE38" i="3"/>
  <c r="AF38" i="3" s="1"/>
  <c r="AD38" i="3"/>
  <c r="AG38" i="3"/>
  <c r="N7" i="6" s="1"/>
  <c r="AE40" i="3"/>
  <c r="AF40" i="3" s="1"/>
  <c r="AD40" i="3"/>
  <c r="AG40" i="3"/>
  <c r="M8" i="6" s="1"/>
  <c r="AE41" i="3"/>
  <c r="AF41" i="3" s="1"/>
  <c r="AD41" i="3"/>
  <c r="AG41" i="3"/>
  <c r="N8" i="6" s="1"/>
  <c r="AE43" i="3"/>
  <c r="AF43" i="3" s="1"/>
  <c r="AD43" i="3"/>
  <c r="AG43" i="3"/>
  <c r="M9" i="6" s="1"/>
  <c r="AE44" i="3"/>
  <c r="AF44" i="3" s="1"/>
  <c r="AD44" i="3"/>
  <c r="AG44" i="3"/>
  <c r="N9" i="6" s="1"/>
  <c r="AE46" i="3"/>
  <c r="AF46" i="3" s="1"/>
  <c r="AD46" i="3"/>
  <c r="AG46" i="3"/>
  <c r="M10" i="6" s="1"/>
  <c r="AE47" i="3"/>
  <c r="AF47" i="3" s="1"/>
  <c r="AD47" i="3"/>
  <c r="AG47" i="3"/>
  <c r="N10" i="6" s="1"/>
  <c r="AE50" i="3"/>
  <c r="AF50" i="3" s="1"/>
  <c r="AG50" i="3"/>
  <c r="N11" i="6" s="1"/>
  <c r="AG53" i="3"/>
  <c r="N12" i="6" s="1"/>
  <c r="AG55" i="3"/>
  <c r="M13" i="6" s="1"/>
  <c r="AG56" i="3"/>
  <c r="N13" i="6" s="1"/>
  <c r="AG58" i="3"/>
  <c r="M14" i="6" s="1"/>
  <c r="AG59" i="3"/>
  <c r="N14" i="6" s="1"/>
  <c r="AG62" i="3"/>
  <c r="N15" i="6" s="1"/>
  <c r="AG65" i="3"/>
  <c r="N16" i="6" s="1"/>
  <c r="AG67" i="3"/>
  <c r="M17" i="6" s="1"/>
  <c r="AG68" i="3"/>
  <c r="N17" i="6" s="1"/>
  <c r="AG70" i="3"/>
  <c r="M18" i="6" s="1"/>
  <c r="AG71" i="3"/>
  <c r="N18" i="6" s="1"/>
  <c r="AG73" i="3"/>
  <c r="M19" i="6" s="1"/>
  <c r="AG74" i="3"/>
  <c r="N19" i="6" s="1"/>
  <c r="AG76" i="3"/>
  <c r="M20" i="6" s="1"/>
  <c r="AG77" i="3"/>
  <c r="N20" i="6" s="1"/>
  <c r="AG79" i="3"/>
  <c r="M21" i="6" s="1"/>
  <c r="AG80" i="3"/>
  <c r="N21" i="6" s="1"/>
  <c r="AG82" i="3"/>
  <c r="M22" i="6" s="1"/>
  <c r="AG83" i="3"/>
  <c r="N22" i="6" s="1"/>
  <c r="AG85" i="3"/>
  <c r="M23" i="6" s="1"/>
  <c r="AG86" i="3"/>
  <c r="N23" i="6" s="1"/>
  <c r="AG89" i="3"/>
  <c r="N24" i="6" s="1"/>
  <c r="AG91" i="3"/>
  <c r="M25" i="6" s="1"/>
  <c r="AG92" i="3"/>
  <c r="N25" i="6" s="1"/>
  <c r="AG94" i="3"/>
  <c r="M26" i="6" s="1"/>
  <c r="AG95" i="3"/>
  <c r="N26" i="6" s="1"/>
  <c r="AG97" i="3"/>
  <c r="M27" i="6" s="1"/>
  <c r="AG98" i="3"/>
  <c r="N27" i="6" s="1"/>
  <c r="AG100" i="3"/>
  <c r="M28" i="6" s="1"/>
  <c r="AG101" i="3"/>
  <c r="N28" i="6" s="1"/>
  <c r="AG103" i="3"/>
  <c r="M29" i="6" s="1"/>
  <c r="AG104" i="3"/>
  <c r="N29" i="6" s="1"/>
  <c r="AG107" i="3"/>
  <c r="N30" i="6" s="1"/>
  <c r="AG108" i="3"/>
  <c r="L31" i="6" s="1"/>
  <c r="AG109" i="3"/>
  <c r="M31" i="6" s="1"/>
  <c r="AG110" i="3"/>
  <c r="N31" i="6" s="1"/>
  <c r="AG111" i="3"/>
  <c r="L32" i="6" s="1"/>
  <c r="AG112" i="3"/>
  <c r="M32" i="6" s="1"/>
  <c r="AG113" i="3"/>
  <c r="N32" i="6" s="1"/>
  <c r="AG114" i="3"/>
  <c r="L33" i="6" s="1"/>
  <c r="AG115" i="3"/>
  <c r="M33" i="6" s="1"/>
  <c r="AG116" i="3"/>
  <c r="N33" i="6" s="1"/>
  <c r="AG117" i="3"/>
  <c r="L34" i="6" s="1"/>
  <c r="AG118" i="3"/>
  <c r="M34" i="6" s="1"/>
  <c r="AG119" i="3"/>
  <c r="N34" i="6" s="1"/>
  <c r="AG120" i="3"/>
  <c r="L35" i="6" s="1"/>
  <c r="AG121" i="3"/>
  <c r="M35" i="6" s="1"/>
  <c r="AG122" i="3"/>
  <c r="N35" i="6" s="1"/>
  <c r="AG123" i="3"/>
  <c r="L36" i="6" s="1"/>
  <c r="AG124" i="3"/>
  <c r="M36" i="6" s="1"/>
  <c r="AG125" i="3"/>
  <c r="N36" i="6" s="1"/>
  <c r="AG126" i="3"/>
  <c r="L37" i="6" s="1"/>
  <c r="AG127" i="3"/>
  <c r="M37" i="6" s="1"/>
  <c r="AG128" i="3"/>
  <c r="N37" i="6" s="1"/>
  <c r="AG129" i="3"/>
  <c r="L38" i="6" s="1"/>
  <c r="AG130" i="3"/>
  <c r="M38" i="6" s="1"/>
  <c r="AG131" i="3"/>
  <c r="N38" i="6" s="1"/>
  <c r="AG132" i="3"/>
  <c r="L39" i="6" s="1"/>
  <c r="AG133" i="3"/>
  <c r="M39" i="6" s="1"/>
  <c r="AG134" i="3"/>
  <c r="N39" i="6" s="1"/>
  <c r="AG135" i="3"/>
  <c r="L40" i="6" s="1"/>
  <c r="AG136" i="3"/>
  <c r="M40" i="6" s="1"/>
  <c r="AG137" i="3"/>
  <c r="N40" i="6" s="1"/>
  <c r="AG138" i="3"/>
  <c r="L41" i="6" s="1"/>
  <c r="AG139" i="3"/>
  <c r="M41" i="6" s="1"/>
  <c r="AG140" i="3"/>
  <c r="N41" i="6" s="1"/>
  <c r="AG141" i="3"/>
  <c r="L42" i="6" s="1"/>
  <c r="AG142" i="3"/>
  <c r="M42" i="6" s="1"/>
  <c r="AG143" i="3"/>
  <c r="N42" i="6" s="1"/>
  <c r="AG144" i="3"/>
  <c r="L43" i="6" s="1"/>
  <c r="AG145" i="3"/>
  <c r="M43" i="6" s="1"/>
  <c r="AG146" i="3"/>
  <c r="N43" i="6" s="1"/>
  <c r="AG147" i="3"/>
  <c r="L44" i="6" s="1"/>
  <c r="AG148" i="3"/>
  <c r="M44" i="6" s="1"/>
  <c r="AG149" i="3"/>
  <c r="N44" i="6" s="1"/>
  <c r="AG150" i="3"/>
  <c r="L45" i="6" s="1"/>
  <c r="AG151" i="3"/>
  <c r="M45" i="6" s="1"/>
  <c r="AG152" i="3"/>
  <c r="N45" i="6" s="1"/>
  <c r="AG153" i="3"/>
  <c r="L46" i="6" s="1"/>
  <c r="AG154" i="3"/>
  <c r="M46" i="6" s="1"/>
  <c r="AG155" i="3"/>
  <c r="N46" i="6" s="1"/>
  <c r="AG156" i="3"/>
  <c r="L47" i="6" s="1"/>
  <c r="AG157" i="3"/>
  <c r="M47" i="6" s="1"/>
  <c r="AG158" i="3"/>
  <c r="N47" i="6" s="1"/>
  <c r="AG159" i="3"/>
  <c r="L48" i="6" s="1"/>
  <c r="AG160" i="3"/>
  <c r="M48" i="6" s="1"/>
  <c r="AG161" i="3"/>
  <c r="N48" i="6" s="1"/>
  <c r="AG162" i="3"/>
  <c r="L49" i="6" s="1"/>
  <c r="AG163" i="3"/>
  <c r="M49" i="6" s="1"/>
  <c r="AG164" i="3"/>
  <c r="N49" i="6" s="1"/>
  <c r="AG165" i="3"/>
  <c r="L50" i="6" s="1"/>
  <c r="AG166" i="3"/>
  <c r="M50" i="6" s="1"/>
  <c r="AG167" i="3"/>
  <c r="N50" i="6" s="1"/>
  <c r="AG168" i="3"/>
  <c r="L51" i="6" s="1"/>
  <c r="AG169" i="3"/>
  <c r="M51" i="6" s="1"/>
  <c r="AG170" i="3"/>
  <c r="N51" i="6" s="1"/>
  <c r="AG171" i="3"/>
  <c r="L52" i="6" s="1"/>
  <c r="AG172" i="3"/>
  <c r="M52" i="6" s="1"/>
  <c r="AG173" i="3"/>
  <c r="N52" i="6" s="1"/>
  <c r="AG174" i="3"/>
  <c r="L53" i="6" s="1"/>
  <c r="AG175" i="3"/>
  <c r="M53" i="6" s="1"/>
  <c r="AG176" i="3"/>
  <c r="N53" i="6" s="1"/>
  <c r="AG177" i="3"/>
  <c r="L54" i="6" s="1"/>
  <c r="AG178" i="3"/>
  <c r="M54" i="6" s="1"/>
  <c r="AG179" i="3"/>
  <c r="N54" i="6" s="1"/>
  <c r="AG180" i="3"/>
  <c r="L55" i="6" s="1"/>
  <c r="AG181" i="3"/>
  <c r="M55" i="6" s="1"/>
  <c r="AG182" i="3"/>
  <c r="N55" i="6" s="1"/>
  <c r="AG183" i="3"/>
  <c r="L56" i="6" s="1"/>
  <c r="AG184" i="3"/>
  <c r="M56" i="6" s="1"/>
  <c r="AG185" i="3"/>
  <c r="N56" i="6" s="1"/>
  <c r="AG186" i="3"/>
  <c r="L57" i="6" s="1"/>
  <c r="AG187" i="3"/>
  <c r="M57" i="6" s="1"/>
  <c r="AG188" i="3"/>
  <c r="N57" i="6" s="1"/>
  <c r="AG189" i="3"/>
  <c r="L58" i="6" s="1"/>
  <c r="AG190" i="3"/>
  <c r="M58" i="6" s="1"/>
  <c r="AG191" i="3"/>
  <c r="N58" i="6" s="1"/>
  <c r="AG192" i="3"/>
  <c r="L59" i="6" s="1"/>
  <c r="AG193" i="3"/>
  <c r="M59" i="6" s="1"/>
  <c r="AG194" i="3"/>
  <c r="N59" i="6" s="1"/>
  <c r="AG195" i="3"/>
  <c r="L60" i="6" s="1"/>
  <c r="AG196" i="3"/>
  <c r="M60" i="6" s="1"/>
  <c r="AG197" i="3"/>
  <c r="N60" i="6" s="1"/>
  <c r="AG198" i="3"/>
  <c r="L61" i="6" s="1"/>
  <c r="AG199" i="3"/>
  <c r="M61" i="6" s="1"/>
  <c r="AG200" i="3"/>
  <c r="N61" i="6" s="1"/>
  <c r="AG201" i="3"/>
  <c r="L62" i="6" s="1"/>
  <c r="AG202" i="3"/>
  <c r="M62" i="6" s="1"/>
  <c r="AG203" i="3"/>
  <c r="N62" i="6" s="1"/>
  <c r="AG204" i="3"/>
  <c r="L63" i="6" s="1"/>
  <c r="AG205" i="3"/>
  <c r="M63" i="6" s="1"/>
  <c r="AG206" i="3"/>
  <c r="N63" i="6" s="1"/>
  <c r="AG207" i="3"/>
  <c r="L64" i="6" s="1"/>
  <c r="AG208" i="3"/>
  <c r="M64" i="6" s="1"/>
  <c r="AG209" i="3"/>
  <c r="N64" i="6" s="1"/>
  <c r="AG210" i="3"/>
  <c r="L65" i="6" s="1"/>
  <c r="AG211" i="3"/>
  <c r="M65" i="6" s="1"/>
  <c r="AG212" i="3"/>
  <c r="N65" i="6" s="1"/>
  <c r="AG213" i="3"/>
  <c r="L66" i="6" s="1"/>
  <c r="AG214" i="3"/>
  <c r="M66" i="6" s="1"/>
  <c r="AG215" i="3"/>
  <c r="N66" i="6" s="1"/>
  <c r="AG216" i="3"/>
  <c r="L67" i="6" s="1"/>
  <c r="AG217" i="3"/>
  <c r="M67" i="6" s="1"/>
  <c r="AG218" i="3"/>
  <c r="N67" i="6" s="1"/>
  <c r="AG219" i="3"/>
  <c r="L68" i="6" s="1"/>
  <c r="AG220" i="3"/>
  <c r="M68" i="6" s="1"/>
  <c r="AG221" i="3"/>
  <c r="N68" i="6" s="1"/>
  <c r="AG222" i="3"/>
  <c r="L69" i="6" s="1"/>
  <c r="AG223" i="3"/>
  <c r="M69" i="6" s="1"/>
  <c r="AG224" i="3"/>
  <c r="N69" i="6" s="1"/>
  <c r="AG225" i="3"/>
  <c r="L70" i="6" s="1"/>
  <c r="AG226" i="3"/>
  <c r="M70" i="6" s="1"/>
  <c r="AG227" i="3"/>
  <c r="N70" i="6" s="1"/>
  <c r="AG228" i="3"/>
  <c r="L71" i="6" s="1"/>
  <c r="AG229" i="3"/>
  <c r="M71" i="6" s="1"/>
  <c r="AG230" i="3"/>
  <c r="N71" i="6" s="1"/>
  <c r="AG231" i="3"/>
  <c r="L72" i="6" s="1"/>
  <c r="AG232" i="3"/>
  <c r="M72" i="6" s="1"/>
  <c r="AG233" i="3"/>
  <c r="N72" i="6" s="1"/>
  <c r="AG234" i="3"/>
  <c r="L73" i="6" s="1"/>
  <c r="AG235" i="3"/>
  <c r="M73" i="6" s="1"/>
  <c r="AG236" i="3"/>
  <c r="N73" i="6" s="1"/>
  <c r="AG237" i="3"/>
  <c r="L74" i="6" s="1"/>
  <c r="AG238" i="3"/>
  <c r="M74" i="6" s="1"/>
  <c r="AG239" i="3"/>
  <c r="N74" i="6" s="1"/>
  <c r="AG240" i="3"/>
  <c r="L75" i="6" s="1"/>
  <c r="AG241" i="3"/>
  <c r="M75" i="6" s="1"/>
  <c r="AG242" i="3"/>
  <c r="N75" i="6" s="1"/>
  <c r="AG243" i="3"/>
  <c r="L76" i="6" s="1"/>
  <c r="AG244" i="3"/>
  <c r="M76" i="6" s="1"/>
  <c r="AG245" i="3"/>
  <c r="N76" i="6" s="1"/>
  <c r="AG246" i="3"/>
  <c r="L77" i="6" s="1"/>
  <c r="AG247" i="3"/>
  <c r="M77" i="6" s="1"/>
  <c r="AG248" i="3"/>
  <c r="N77" i="6" s="1"/>
  <c r="AG249" i="3"/>
  <c r="L78" i="6" s="1"/>
  <c r="AG250" i="3"/>
  <c r="M78" i="6" s="1"/>
  <c r="AG251" i="3"/>
  <c r="N78" i="6" s="1"/>
  <c r="AG252" i="3"/>
  <c r="L79" i="6" s="1"/>
  <c r="AG253" i="3"/>
  <c r="M79" i="6" s="1"/>
  <c r="AG254" i="3"/>
  <c r="N79" i="6" s="1"/>
  <c r="AG255" i="3"/>
  <c r="L80" i="6" s="1"/>
  <c r="AG256" i="3"/>
  <c r="M80" i="6" s="1"/>
  <c r="AG257" i="3"/>
  <c r="N80" i="6" s="1"/>
  <c r="AG258" i="3"/>
  <c r="L81" i="6" s="1"/>
  <c r="AG259" i="3"/>
  <c r="M81" i="6" s="1"/>
  <c r="AG260" i="3"/>
  <c r="N81" i="6" s="1"/>
  <c r="AG261" i="3"/>
  <c r="L82" i="6" s="1"/>
  <c r="AG262" i="3"/>
  <c r="M82" i="6" s="1"/>
  <c r="AG263" i="3"/>
  <c r="N82" i="6" s="1"/>
  <c r="AG264" i="3"/>
  <c r="L83" i="6" s="1"/>
  <c r="AG265" i="3"/>
  <c r="M83" i="6" s="1"/>
  <c r="AG266" i="3"/>
  <c r="N83" i="6" s="1"/>
  <c r="AG267" i="3"/>
  <c r="L84" i="6" s="1"/>
  <c r="AG268" i="3"/>
  <c r="M84" i="6" s="1"/>
  <c r="AG269" i="3"/>
  <c r="N84" i="6" s="1"/>
  <c r="AG270" i="3"/>
  <c r="L85" i="6" s="1"/>
  <c r="AG271" i="3"/>
  <c r="M85" i="6" s="1"/>
  <c r="AG272" i="3"/>
  <c r="N85" i="6" s="1"/>
  <c r="AG273" i="3"/>
  <c r="L86" i="6" s="1"/>
  <c r="AG274" i="3"/>
  <c r="M86" i="6" s="1"/>
  <c r="AG275" i="3"/>
  <c r="N86" i="6" s="1"/>
  <c r="AG276" i="3"/>
  <c r="L87" i="6" s="1"/>
  <c r="AG277" i="3"/>
  <c r="M87" i="6" s="1"/>
  <c r="AG278" i="3"/>
  <c r="N87" i="6" s="1"/>
  <c r="AG279" i="3"/>
  <c r="L88" i="6" s="1"/>
  <c r="AG280" i="3"/>
  <c r="M88" i="6" s="1"/>
  <c r="AG281" i="3"/>
  <c r="N88" i="6" s="1"/>
  <c r="AG282" i="3"/>
  <c r="L89" i="6" s="1"/>
  <c r="AG283" i="3"/>
  <c r="M89" i="6" s="1"/>
  <c r="AG284" i="3"/>
  <c r="N89" i="6" s="1"/>
  <c r="AG285" i="3"/>
  <c r="L90" i="6" s="1"/>
  <c r="AG286" i="3"/>
  <c r="M90" i="6" s="1"/>
  <c r="AG287" i="3"/>
  <c r="N90" i="6" s="1"/>
  <c r="AG288" i="3"/>
  <c r="L91" i="6" s="1"/>
  <c r="AG289" i="3"/>
  <c r="M91" i="6" s="1"/>
  <c r="AG290" i="3"/>
  <c r="N91" i="6" s="1"/>
  <c r="AG291" i="3"/>
  <c r="L92" i="6" s="1"/>
  <c r="AG292" i="3"/>
  <c r="M92" i="6" s="1"/>
  <c r="AG293" i="3"/>
  <c r="N92" i="6" s="1"/>
  <c r="AG294" i="3"/>
  <c r="L93" i="6" s="1"/>
  <c r="AG295" i="3"/>
  <c r="M93" i="6" s="1"/>
  <c r="AG296" i="3"/>
  <c r="N93" i="6" s="1"/>
  <c r="AG297" i="3"/>
  <c r="L94" i="6" s="1"/>
  <c r="AG298" i="3"/>
  <c r="M94" i="6" s="1"/>
  <c r="AG299" i="3"/>
  <c r="N94" i="6" s="1"/>
  <c r="AG300" i="3"/>
  <c r="L95" i="6" s="1"/>
  <c r="AG301" i="3"/>
  <c r="M95" i="6" s="1"/>
  <c r="AG302" i="3"/>
  <c r="N95" i="6" s="1"/>
  <c r="AG303" i="3"/>
  <c r="L96" i="6" s="1"/>
  <c r="AG304" i="3"/>
  <c r="M96" i="6" s="1"/>
  <c r="AG305" i="3"/>
  <c r="N96" i="6" s="1"/>
  <c r="AG306" i="3"/>
  <c r="L97" i="6" s="1"/>
  <c r="AG307" i="3"/>
  <c r="M97" i="6" s="1"/>
  <c r="AG308" i="3"/>
  <c r="N97" i="6" s="1"/>
  <c r="AG309" i="3"/>
  <c r="L98" i="6" s="1"/>
  <c r="AG310" i="3"/>
  <c r="M98" i="6" s="1"/>
  <c r="AG311" i="3"/>
  <c r="N98" i="6" s="1"/>
  <c r="AG312" i="3"/>
  <c r="L99" i="6" s="1"/>
  <c r="AG313" i="3"/>
  <c r="M99" i="6" s="1"/>
  <c r="AG314" i="3"/>
  <c r="N99" i="6" s="1"/>
  <c r="AG315" i="3"/>
  <c r="L100" i="6" s="1"/>
  <c r="AG316" i="3"/>
  <c r="M100" i="6" s="1"/>
  <c r="AG317" i="3"/>
  <c r="N100" i="6" s="1"/>
  <c r="AG318" i="3"/>
  <c r="L101" i="6" s="1"/>
  <c r="AG319" i="3"/>
  <c r="M101" i="6" s="1"/>
  <c r="AG320" i="3"/>
  <c r="N101" i="6" s="1"/>
  <c r="AG321" i="3"/>
  <c r="L102" i="6" s="1"/>
  <c r="AG322" i="3"/>
  <c r="M102" i="6" s="1"/>
  <c r="AG323" i="3"/>
  <c r="N102" i="6" s="1"/>
  <c r="AG324" i="3"/>
  <c r="L103" i="6" s="1"/>
  <c r="AG325" i="3"/>
  <c r="M103" i="6" s="1"/>
  <c r="AG326" i="3"/>
  <c r="N103" i="6" s="1"/>
  <c r="AG327" i="3"/>
  <c r="L104" i="6" s="1"/>
  <c r="AG328" i="3"/>
  <c r="M104" i="6" s="1"/>
  <c r="AG329" i="3"/>
  <c r="N104" i="6" s="1"/>
  <c r="AG330" i="3"/>
  <c r="L105" i="6" s="1"/>
  <c r="AG331" i="3"/>
  <c r="M105" i="6" s="1"/>
  <c r="AG332" i="3"/>
  <c r="N105" i="6" s="1"/>
  <c r="AG333" i="3"/>
  <c r="L106" i="6" s="1"/>
  <c r="AG334" i="3"/>
  <c r="M106" i="6" s="1"/>
  <c r="AG335" i="3"/>
  <c r="N106" i="6" s="1"/>
  <c r="AG336" i="3"/>
  <c r="L107" i="6" s="1"/>
  <c r="AG337" i="3"/>
  <c r="M107" i="6" s="1"/>
  <c r="AG338" i="3"/>
  <c r="N107" i="6" s="1"/>
  <c r="AG339" i="3"/>
  <c r="L108" i="6" s="1"/>
  <c r="AG340" i="3"/>
  <c r="M108" i="6" s="1"/>
  <c r="AG341" i="3"/>
  <c r="N108" i="6" s="1"/>
  <c r="AG342" i="3"/>
  <c r="L109" i="6" s="1"/>
  <c r="AG343" i="3"/>
  <c r="M109" i="6" s="1"/>
  <c r="AG344" i="3"/>
  <c r="N109" i="6" s="1"/>
  <c r="AG345" i="3"/>
  <c r="L110" i="6" s="1"/>
  <c r="AG346" i="3"/>
  <c r="M110" i="6" s="1"/>
  <c r="AG347" i="3"/>
  <c r="N110" i="6" s="1"/>
  <c r="AG348" i="3"/>
  <c r="L111" i="6" s="1"/>
  <c r="AG349" i="3"/>
  <c r="M111" i="6" s="1"/>
  <c r="AG350" i="3"/>
  <c r="N111" i="6" s="1"/>
  <c r="AG351" i="3"/>
  <c r="L112" i="6" s="1"/>
  <c r="AG352" i="3"/>
  <c r="M112" i="6" s="1"/>
  <c r="AG353" i="3"/>
  <c r="N112" i="6" s="1"/>
  <c r="AG354" i="3"/>
  <c r="L113" i="6" s="1"/>
  <c r="AG355" i="3"/>
  <c r="M113" i="6" s="1"/>
  <c r="AG356" i="3"/>
  <c r="N113" i="6" s="1"/>
  <c r="AG357" i="3"/>
  <c r="L114" i="6" s="1"/>
  <c r="AG358" i="3"/>
  <c r="M114" i="6" s="1"/>
  <c r="AG359" i="3"/>
  <c r="N114" i="6" s="1"/>
  <c r="AG360" i="3"/>
  <c r="L115" i="6" s="1"/>
  <c r="AG361" i="3"/>
  <c r="M115" i="6" s="1"/>
  <c r="AG362" i="3"/>
  <c r="N115" i="6" s="1"/>
  <c r="AG363" i="3"/>
  <c r="L116" i="6" s="1"/>
  <c r="AG364" i="3"/>
  <c r="M116" i="6" s="1"/>
  <c r="AG365" i="3"/>
  <c r="N116" i="6" s="1"/>
  <c r="AG366" i="3"/>
  <c r="L117" i="6" s="1"/>
  <c r="AG367" i="3"/>
  <c r="M117" i="6" s="1"/>
  <c r="AG368" i="3"/>
  <c r="N117" i="6" s="1"/>
  <c r="AG369" i="3"/>
  <c r="L118" i="6" s="1"/>
  <c r="AG370" i="3"/>
  <c r="M118" i="6" s="1"/>
  <c r="AG371" i="3"/>
  <c r="N118" i="6" s="1"/>
  <c r="AG372" i="3"/>
  <c r="L119" i="6" s="1"/>
  <c r="AG373" i="3"/>
  <c r="M119" i="6" s="1"/>
  <c r="AG374" i="3"/>
  <c r="N119" i="6" s="1"/>
  <c r="AG375" i="3"/>
  <c r="L120" i="6" s="1"/>
  <c r="AG376" i="3"/>
  <c r="M120" i="6" s="1"/>
  <c r="AG377" i="3"/>
  <c r="N120" i="6" s="1"/>
  <c r="AG378" i="3"/>
  <c r="L121" i="6" s="1"/>
  <c r="AG379" i="3"/>
  <c r="M121" i="6" s="1"/>
  <c r="AG380" i="3"/>
  <c r="N121" i="6" s="1"/>
  <c r="AG381" i="3"/>
  <c r="L122" i="6" s="1"/>
  <c r="AG382" i="3"/>
  <c r="M122" i="6" s="1"/>
  <c r="AG383" i="3"/>
  <c r="N122" i="6" s="1"/>
  <c r="AG384" i="3"/>
  <c r="L123" i="6" s="1"/>
  <c r="AG385" i="3"/>
  <c r="M123" i="6" s="1"/>
  <c r="AG386" i="3"/>
  <c r="N123" i="6" s="1"/>
  <c r="AG387" i="3"/>
  <c r="L124" i="6" s="1"/>
  <c r="AG388" i="3"/>
  <c r="M124" i="6" s="1"/>
  <c r="AG389" i="3"/>
  <c r="N124" i="6" s="1"/>
  <c r="AG390" i="3"/>
  <c r="L125" i="6" s="1"/>
  <c r="AG391" i="3"/>
  <c r="M125" i="6" s="1"/>
  <c r="AG392" i="3"/>
  <c r="N125" i="6" s="1"/>
  <c r="AG393" i="3"/>
  <c r="L126" i="6" s="1"/>
  <c r="AG394" i="3"/>
  <c r="M126" i="6" s="1"/>
  <c r="AG395" i="3"/>
  <c r="N126" i="6" s="1"/>
  <c r="AG396" i="3"/>
  <c r="L127" i="6" s="1"/>
  <c r="AG397" i="3"/>
  <c r="M127" i="6" s="1"/>
  <c r="AG398" i="3"/>
  <c r="N127" i="6" s="1"/>
  <c r="AG399" i="3"/>
  <c r="L128" i="6" s="1"/>
  <c r="AG400" i="3"/>
  <c r="M128" i="6" s="1"/>
  <c r="AG401" i="3"/>
  <c r="N128" i="6" s="1"/>
  <c r="AG402" i="3"/>
  <c r="L129" i="6" s="1"/>
  <c r="AG403" i="3"/>
  <c r="M129" i="6" s="1"/>
  <c r="AG404" i="3"/>
  <c r="N129" i="6" s="1"/>
  <c r="AG405" i="3"/>
  <c r="L130" i="6" s="1"/>
  <c r="AG406" i="3"/>
  <c r="M130" i="6" s="1"/>
  <c r="AG407" i="3"/>
  <c r="N130" i="6" s="1"/>
  <c r="AG408" i="3"/>
  <c r="L131" i="6" s="1"/>
  <c r="AG409" i="3"/>
  <c r="M131" i="6" s="1"/>
  <c r="AG410" i="3"/>
  <c r="N131" i="6" s="1"/>
  <c r="AG411" i="3"/>
  <c r="L132" i="6" s="1"/>
  <c r="AG412" i="3"/>
  <c r="M132" i="6" s="1"/>
  <c r="AG413" i="3"/>
  <c r="N132" i="6" s="1"/>
  <c r="AG414" i="3"/>
  <c r="L133" i="6" s="1"/>
  <c r="AG415" i="3"/>
  <c r="M133" i="6" s="1"/>
  <c r="AG416" i="3"/>
  <c r="N133" i="6" s="1"/>
  <c r="AG417" i="3"/>
  <c r="L134" i="6" s="1"/>
  <c r="AG418" i="3"/>
  <c r="M134" i="6" s="1"/>
  <c r="AG419" i="3"/>
  <c r="N134" i="6" s="1"/>
  <c r="AG420" i="3"/>
  <c r="L135" i="6" s="1"/>
  <c r="AG421" i="3"/>
  <c r="M135" i="6" s="1"/>
  <c r="AG422" i="3"/>
  <c r="N135" i="6" s="1"/>
  <c r="AG423" i="3"/>
  <c r="L136" i="6" s="1"/>
  <c r="AG424" i="3"/>
  <c r="M136" i="6" s="1"/>
  <c r="AG425" i="3"/>
  <c r="N136" i="6" s="1"/>
  <c r="AG426" i="3"/>
  <c r="L137" i="6" s="1"/>
  <c r="AG427" i="3"/>
  <c r="M137" i="6" s="1"/>
  <c r="AG428" i="3"/>
  <c r="N137" i="6" s="1"/>
  <c r="AG429" i="3"/>
  <c r="L138" i="6" s="1"/>
  <c r="AG430" i="3"/>
  <c r="M138" i="6" s="1"/>
  <c r="AG431" i="3"/>
  <c r="N138" i="6" s="1"/>
  <c r="AG432" i="3"/>
  <c r="L139" i="6" s="1"/>
  <c r="AG433" i="3"/>
  <c r="M139" i="6" s="1"/>
  <c r="AG434" i="3"/>
  <c r="N139" i="6" s="1"/>
  <c r="AG435" i="3"/>
  <c r="L140" i="6" s="1"/>
  <c r="AG436" i="3"/>
  <c r="M140" i="6" s="1"/>
  <c r="AG437" i="3"/>
  <c r="N140" i="6" s="1"/>
  <c r="AG438" i="3"/>
  <c r="L141" i="6" s="1"/>
  <c r="AG439" i="3"/>
  <c r="M141" i="6" s="1"/>
  <c r="AG440" i="3"/>
  <c r="N141" i="6" s="1"/>
  <c r="AG441" i="3"/>
  <c r="L142" i="6" s="1"/>
  <c r="AG442" i="3"/>
  <c r="M142" i="6" s="1"/>
  <c r="AG443" i="3"/>
  <c r="N142" i="6" s="1"/>
  <c r="AG444" i="3"/>
  <c r="L143" i="6" s="1"/>
  <c r="AG445" i="3"/>
  <c r="M143" i="6" s="1"/>
  <c r="AG446" i="3"/>
  <c r="N143" i="6" s="1"/>
  <c r="AG447" i="3"/>
  <c r="L144" i="6" s="1"/>
  <c r="AG448" i="3"/>
  <c r="M144" i="6" s="1"/>
  <c r="AG449" i="3"/>
  <c r="N144" i="6" s="1"/>
  <c r="AG450" i="3"/>
  <c r="L145" i="6" s="1"/>
  <c r="AG451" i="3"/>
  <c r="M145" i="6" s="1"/>
  <c r="AG452" i="3"/>
  <c r="N145" i="6" s="1"/>
  <c r="AG453" i="3"/>
  <c r="L146" i="6" s="1"/>
  <c r="AG454" i="3"/>
  <c r="M146" i="6" s="1"/>
  <c r="AG455" i="3"/>
  <c r="N146" i="6" s="1"/>
  <c r="AG456" i="3"/>
  <c r="L147" i="6" s="1"/>
  <c r="AG457" i="3"/>
  <c r="M147" i="6" s="1"/>
  <c r="AG458" i="3"/>
  <c r="N147" i="6" s="1"/>
  <c r="AG459" i="3"/>
  <c r="L148" i="6" s="1"/>
  <c r="AG460" i="3"/>
  <c r="M148" i="6" s="1"/>
  <c r="AG461" i="3"/>
  <c r="N148" i="6" s="1"/>
  <c r="AG462" i="3"/>
  <c r="L149" i="6" s="1"/>
  <c r="AG463" i="3"/>
  <c r="M149" i="6" s="1"/>
  <c r="AG464" i="3"/>
  <c r="N149" i="6" s="1"/>
  <c r="AG465" i="3"/>
  <c r="L150" i="6" s="1"/>
  <c r="AG466" i="3"/>
  <c r="M150" i="6" s="1"/>
  <c r="AG467" i="3"/>
  <c r="N150" i="6" s="1"/>
  <c r="AG468" i="3"/>
  <c r="L151" i="6" s="1"/>
  <c r="AG469" i="3"/>
  <c r="M151" i="6" s="1"/>
  <c r="AG470" i="3"/>
  <c r="N151" i="6" s="1"/>
  <c r="AG471" i="3"/>
  <c r="L152" i="6" s="1"/>
  <c r="AG472" i="3"/>
  <c r="M152" i="6" s="1"/>
  <c r="AG473" i="3"/>
  <c r="N152" i="6" s="1"/>
  <c r="AG474" i="3"/>
  <c r="L153" i="6" s="1"/>
  <c r="AG475" i="3"/>
  <c r="M153" i="6" s="1"/>
  <c r="AG476" i="3"/>
  <c r="N153" i="6" s="1"/>
  <c r="AG477" i="3"/>
  <c r="L154" i="6" s="1"/>
  <c r="AG478" i="3"/>
  <c r="M154" i="6" s="1"/>
  <c r="AG479" i="3"/>
  <c r="N154" i="6" s="1"/>
  <c r="AG480" i="3"/>
  <c r="L155" i="6" s="1"/>
  <c r="AG481" i="3"/>
  <c r="M155" i="6" s="1"/>
  <c r="AG482" i="3"/>
  <c r="N155" i="6" s="1"/>
  <c r="AG483" i="3"/>
  <c r="L156" i="6" s="1"/>
  <c r="AG484" i="3"/>
  <c r="M156" i="6" s="1"/>
  <c r="AG485" i="3"/>
  <c r="N156" i="6" s="1"/>
  <c r="AG486" i="3"/>
  <c r="L157" i="6" s="1"/>
  <c r="AG487" i="3"/>
  <c r="M157" i="6" s="1"/>
  <c r="AG488" i="3"/>
  <c r="N157" i="6" s="1"/>
  <c r="AG489" i="3"/>
  <c r="L158" i="6" s="1"/>
  <c r="AG490" i="3"/>
  <c r="M158" i="6" s="1"/>
  <c r="AG491" i="3"/>
  <c r="N158" i="6" s="1"/>
  <c r="AG492" i="3"/>
  <c r="L159" i="6" s="1"/>
  <c r="AG493" i="3"/>
  <c r="M159" i="6" s="1"/>
  <c r="AG494" i="3"/>
  <c r="N159" i="6" s="1"/>
  <c r="AG495" i="3"/>
  <c r="L160" i="6" s="1"/>
  <c r="AG496" i="3"/>
  <c r="M160" i="6" s="1"/>
  <c r="AG497" i="3"/>
  <c r="N160" i="6" s="1"/>
  <c r="AG498" i="3"/>
  <c r="L161" i="6" s="1"/>
  <c r="AG499" i="3"/>
  <c r="M161" i="6" s="1"/>
  <c r="AG500" i="3"/>
  <c r="N161" i="6" s="1"/>
  <c r="AG501" i="3"/>
  <c r="L162" i="6" s="1"/>
  <c r="AG502" i="3"/>
  <c r="M162" i="6" s="1"/>
  <c r="AG503" i="3"/>
  <c r="N162" i="6" s="1"/>
  <c r="AG504" i="3"/>
  <c r="L163" i="6" s="1"/>
  <c r="AG505" i="3"/>
  <c r="M163" i="6" s="1"/>
  <c r="AG506" i="3"/>
  <c r="N163" i="6" s="1"/>
  <c r="AG507" i="3"/>
  <c r="L164" i="6" s="1"/>
  <c r="AG508" i="3"/>
  <c r="M164" i="6" s="1"/>
  <c r="AG509" i="3"/>
  <c r="N164" i="6" s="1"/>
  <c r="AG510" i="3"/>
  <c r="L165" i="6" s="1"/>
  <c r="AG511" i="3"/>
  <c r="M165" i="6" s="1"/>
  <c r="AG512" i="3"/>
  <c r="N165" i="6" s="1"/>
  <c r="AG513" i="3"/>
  <c r="L166" i="6" s="1"/>
  <c r="AG514" i="3"/>
  <c r="M166" i="6" s="1"/>
  <c r="AG515" i="3"/>
  <c r="N166" i="6" s="1"/>
  <c r="AG516" i="3"/>
  <c r="L167" i="6" s="1"/>
  <c r="AG517" i="3"/>
  <c r="M167" i="6" s="1"/>
  <c r="AG518" i="3"/>
  <c r="N167" i="6" s="1"/>
  <c r="AG519" i="3"/>
  <c r="L168" i="6" s="1"/>
  <c r="AG520" i="3"/>
  <c r="M168" i="6" s="1"/>
  <c r="AG521" i="3"/>
  <c r="N168" i="6" s="1"/>
  <c r="AG522" i="3"/>
  <c r="L169" i="6" s="1"/>
  <c r="AG523" i="3"/>
  <c r="M169" i="6" s="1"/>
  <c r="AG524" i="3"/>
  <c r="N169" i="6" s="1"/>
  <c r="AG525" i="3"/>
  <c r="L170" i="6" s="1"/>
  <c r="AG526" i="3"/>
  <c r="M170" i="6" s="1"/>
  <c r="AG527" i="3"/>
  <c r="N170" i="6" s="1"/>
  <c r="AG528" i="3"/>
  <c r="L171" i="6" s="1"/>
  <c r="AG529" i="3"/>
  <c r="M171" i="6" s="1"/>
  <c r="AG530" i="3"/>
  <c r="N171" i="6" s="1"/>
  <c r="AG531" i="3"/>
  <c r="L172" i="6" s="1"/>
  <c r="AG532" i="3"/>
  <c r="M172" i="6" s="1"/>
  <c r="AG533" i="3"/>
  <c r="N172" i="6" s="1"/>
  <c r="AG534" i="3"/>
  <c r="L173" i="6" s="1"/>
  <c r="AG535" i="3"/>
  <c r="M173" i="6" s="1"/>
  <c r="AG536" i="3"/>
  <c r="N173" i="6" s="1"/>
  <c r="AG537" i="3"/>
  <c r="L174" i="6" s="1"/>
  <c r="AG538" i="3"/>
  <c r="M174" i="6" s="1"/>
  <c r="AG539" i="3"/>
  <c r="N174" i="6" s="1"/>
  <c r="AG540" i="3"/>
  <c r="L175" i="6" s="1"/>
  <c r="AG541" i="3"/>
  <c r="M175" i="6" s="1"/>
  <c r="AG542" i="3"/>
  <c r="N175" i="6" s="1"/>
  <c r="AG543" i="3"/>
  <c r="L176" i="6" s="1"/>
  <c r="AG544" i="3"/>
  <c r="M176" i="6" s="1"/>
  <c r="AG545" i="3"/>
  <c r="N176" i="6" s="1"/>
  <c r="AG546" i="3"/>
  <c r="L177" i="6" s="1"/>
  <c r="AG547" i="3"/>
  <c r="M177" i="6" s="1"/>
  <c r="AG548" i="3"/>
  <c r="N177" i="6" s="1"/>
  <c r="AG549" i="3"/>
  <c r="L178" i="6" s="1"/>
  <c r="AG550" i="3"/>
  <c r="M178" i="6" s="1"/>
  <c r="AG551" i="3"/>
  <c r="N178" i="6" s="1"/>
  <c r="AG552" i="3"/>
  <c r="L179" i="6" s="1"/>
  <c r="AG553" i="3"/>
  <c r="M179" i="6" s="1"/>
  <c r="AG554" i="3"/>
  <c r="N179" i="6" s="1"/>
  <c r="AG555" i="3"/>
  <c r="L180" i="6" s="1"/>
  <c r="AG556" i="3"/>
  <c r="M180" i="6" s="1"/>
  <c r="AG557" i="3"/>
  <c r="N180" i="6" s="1"/>
  <c r="AG558" i="3"/>
  <c r="L181" i="6" s="1"/>
  <c r="AG559" i="3"/>
  <c r="M181" i="6" s="1"/>
  <c r="AG560" i="3"/>
  <c r="N181" i="6" s="1"/>
  <c r="AG561" i="3"/>
  <c r="L182" i="6" s="1"/>
  <c r="AG562" i="3"/>
  <c r="M182" i="6" s="1"/>
  <c r="AG563" i="3"/>
  <c r="N182" i="6" s="1"/>
  <c r="AG564" i="3"/>
  <c r="L183" i="6" s="1"/>
  <c r="AG565" i="3"/>
  <c r="M183" i="6" s="1"/>
  <c r="AG566" i="3"/>
  <c r="N183" i="6" s="1"/>
  <c r="AG567" i="3"/>
  <c r="L184" i="6" s="1"/>
  <c r="AG568" i="3"/>
  <c r="M184" i="6" s="1"/>
  <c r="AG569" i="3"/>
  <c r="N184" i="6" s="1"/>
  <c r="AG570" i="3"/>
  <c r="L185" i="6" s="1"/>
  <c r="AG571" i="3"/>
  <c r="M185" i="6" s="1"/>
  <c r="AG572" i="3"/>
  <c r="N185" i="6" s="1"/>
  <c r="AG573" i="3"/>
  <c r="L186" i="6" s="1"/>
  <c r="AG574" i="3"/>
  <c r="M186" i="6" s="1"/>
  <c r="AG575" i="3"/>
  <c r="N186" i="6" s="1"/>
  <c r="AG576" i="3"/>
  <c r="L187" i="6" s="1"/>
  <c r="AG577" i="3"/>
  <c r="M187" i="6" s="1"/>
  <c r="AG578" i="3"/>
  <c r="N187" i="6" s="1"/>
  <c r="AG579" i="3"/>
  <c r="L188" i="6" s="1"/>
  <c r="AG580" i="3"/>
  <c r="M188" i="6" s="1"/>
  <c r="AG581" i="3"/>
  <c r="N188" i="6" s="1"/>
  <c r="AG582" i="3"/>
  <c r="L189" i="6" s="1"/>
  <c r="AG583" i="3"/>
  <c r="M189" i="6" s="1"/>
  <c r="AG584" i="3"/>
  <c r="N189" i="6" s="1"/>
  <c r="AG585" i="3"/>
  <c r="L190" i="6" s="1"/>
  <c r="AG586" i="3"/>
  <c r="M190" i="6" s="1"/>
  <c r="AG587" i="3"/>
  <c r="N190" i="6" s="1"/>
  <c r="AG588" i="3"/>
  <c r="L191" i="6" s="1"/>
  <c r="AG589" i="3"/>
  <c r="M191" i="6" s="1"/>
  <c r="AG590" i="3"/>
  <c r="N191" i="6" s="1"/>
  <c r="AG591" i="3"/>
  <c r="L192" i="6" s="1"/>
  <c r="AG592" i="3"/>
  <c r="M192" i="6" s="1"/>
  <c r="AG593" i="3"/>
  <c r="N192" i="6" s="1"/>
  <c r="AG594" i="3"/>
  <c r="L193" i="6" s="1"/>
  <c r="AG595" i="3"/>
  <c r="M193" i="6" s="1"/>
  <c r="AG596" i="3"/>
  <c r="N193" i="6" s="1"/>
  <c r="AG597" i="3"/>
  <c r="L194" i="6" s="1"/>
  <c r="AG598" i="3"/>
  <c r="M194" i="6" s="1"/>
  <c r="AG599" i="3"/>
  <c r="N194" i="6" s="1"/>
  <c r="AG600" i="3"/>
  <c r="L195" i="6" s="1"/>
  <c r="AG601" i="3"/>
  <c r="M195" i="6" s="1"/>
  <c r="AG602" i="3"/>
  <c r="N195" i="6" s="1"/>
  <c r="AG603" i="3"/>
  <c r="L196" i="6" s="1"/>
  <c r="AG604" i="3"/>
  <c r="M196" i="6" s="1"/>
  <c r="AG605" i="3"/>
  <c r="N196" i="6" s="1"/>
  <c r="AG606" i="3"/>
  <c r="L197" i="6" s="1"/>
  <c r="AG607" i="3"/>
  <c r="M197" i="6" s="1"/>
  <c r="AG608" i="3"/>
  <c r="N197" i="6" s="1"/>
  <c r="AG609" i="3"/>
  <c r="L198" i="6" s="1"/>
  <c r="AG610" i="3"/>
  <c r="M198" i="6" s="1"/>
  <c r="AG611" i="3"/>
  <c r="N198" i="6" s="1"/>
  <c r="AG612" i="3"/>
  <c r="L199" i="6" s="1"/>
  <c r="AG613" i="3"/>
  <c r="M199" i="6" s="1"/>
  <c r="AG614" i="3"/>
  <c r="N199" i="6" s="1"/>
  <c r="AG615" i="3"/>
  <c r="L200" i="6" s="1"/>
  <c r="AG616" i="3"/>
  <c r="M200" i="6" s="1"/>
  <c r="AG617" i="3"/>
  <c r="N200" i="6" s="1"/>
  <c r="AG618" i="3"/>
  <c r="L201" i="6" s="1"/>
  <c r="AG619" i="3"/>
  <c r="M201" i="6" s="1"/>
  <c r="AG620" i="3"/>
  <c r="N201" i="6" s="1"/>
  <c r="K183" i="6"/>
  <c r="K165" i="6"/>
  <c r="K142" i="6"/>
  <c r="H140" i="6"/>
  <c r="K134" i="6"/>
  <c r="K130" i="6"/>
  <c r="K126" i="6"/>
  <c r="H120" i="6"/>
  <c r="K110" i="6"/>
  <c r="H104" i="6"/>
  <c r="K102" i="6"/>
  <c r="K94" i="6"/>
  <c r="K86" i="6"/>
  <c r="H84" i="6"/>
  <c r="K59" i="6"/>
  <c r="H48" i="6"/>
  <c r="H80" i="6"/>
  <c r="H112" i="6"/>
  <c r="H168" i="6"/>
  <c r="H192" i="6"/>
  <c r="H28" i="6"/>
  <c r="K20" i="6"/>
  <c r="K11" i="6"/>
  <c r="K9" i="6"/>
  <c r="K7" i="6"/>
  <c r="H43" i="7"/>
  <c r="H75" i="7"/>
  <c r="H119" i="7"/>
  <c r="H127" i="7"/>
  <c r="H155" i="7"/>
  <c r="H187" i="7"/>
  <c r="H11" i="7"/>
  <c r="H47" i="7"/>
  <c r="H63" i="7"/>
  <c r="H71" i="7"/>
  <c r="H131" i="7"/>
  <c r="F151" i="7"/>
  <c r="F159" i="7"/>
  <c r="H159" i="7"/>
  <c r="F175" i="7"/>
  <c r="F183" i="7"/>
  <c r="F191" i="7"/>
  <c r="H191" i="7"/>
  <c r="F55" i="7"/>
  <c r="H10" i="7"/>
  <c r="H22" i="7"/>
  <c r="H70" i="7"/>
  <c r="F74" i="7"/>
  <c r="H74" i="7"/>
  <c r="F82" i="7"/>
  <c r="H82" i="7"/>
  <c r="F90" i="7"/>
  <c r="H90" i="7"/>
  <c r="F94" i="7"/>
  <c r="F98" i="7"/>
  <c r="H98" i="7"/>
  <c r="F106" i="7"/>
  <c r="H106" i="7"/>
  <c r="F110" i="7"/>
  <c r="F114" i="7"/>
  <c r="H114" i="7"/>
  <c r="H122" i="7"/>
  <c r="H130" i="7"/>
  <c r="H138" i="7"/>
  <c r="H154" i="7"/>
  <c r="H146" i="7"/>
  <c r="H180" i="7"/>
  <c r="H164" i="7"/>
  <c r="H156" i="7"/>
  <c r="H148" i="7"/>
  <c r="H132" i="7"/>
  <c r="H124" i="7"/>
  <c r="H116" i="7"/>
  <c r="H108" i="7"/>
  <c r="H100" i="7"/>
  <c r="H92" i="7"/>
  <c r="H84" i="7"/>
  <c r="H76" i="7"/>
  <c r="H68" i="7"/>
  <c r="H60" i="7"/>
  <c r="H52" i="7"/>
  <c r="H44" i="7"/>
  <c r="H36" i="7"/>
  <c r="H28" i="7"/>
  <c r="H20" i="7"/>
  <c r="H197" i="6"/>
  <c r="H141" i="6"/>
  <c r="K140" i="6"/>
  <c r="K120" i="6"/>
  <c r="K116" i="6"/>
  <c r="H96" i="6"/>
  <c r="K84" i="6"/>
  <c r="K78" i="6"/>
  <c r="K74" i="6"/>
  <c r="H72" i="6"/>
  <c r="K70" i="6"/>
  <c r="K66" i="6"/>
  <c r="K62" i="6"/>
  <c r="K54" i="6"/>
  <c r="K53" i="6"/>
  <c r="K32" i="6"/>
  <c r="H20" i="6"/>
  <c r="H11" i="6"/>
  <c r="H7" i="6"/>
  <c r="F154" i="7"/>
  <c r="F166" i="7"/>
  <c r="F170" i="7"/>
  <c r="F174" i="7"/>
  <c r="F178" i="7"/>
  <c r="F186" i="7"/>
  <c r="F194" i="7"/>
  <c r="F198" i="7"/>
  <c r="F6" i="7"/>
  <c r="F8" i="7"/>
  <c r="F9" i="7"/>
  <c r="F10" i="7"/>
  <c r="F14" i="7"/>
  <c r="F17" i="7"/>
  <c r="F20" i="7"/>
  <c r="F22" i="7"/>
  <c r="F24" i="7"/>
  <c r="F25" i="7"/>
  <c r="F28" i="7"/>
  <c r="F29" i="7"/>
  <c r="F36" i="7"/>
  <c r="F37" i="7"/>
  <c r="F42" i="7"/>
  <c r="F44" i="7"/>
  <c r="F50" i="7"/>
  <c r="F52" i="7"/>
  <c r="F58" i="7"/>
  <c r="F60" i="7"/>
  <c r="F68" i="7"/>
  <c r="F122" i="7"/>
  <c r="F124" i="7"/>
  <c r="F130" i="7"/>
  <c r="F132" i="7"/>
  <c r="F138" i="7"/>
  <c r="F140" i="7"/>
  <c r="F146" i="7"/>
  <c r="F119" i="7"/>
  <c r="F123" i="7"/>
  <c r="F127" i="7"/>
  <c r="F143" i="7"/>
  <c r="D201" i="7"/>
  <c r="H9" i="6"/>
  <c r="H85" i="6"/>
  <c r="H198" i="6"/>
  <c r="H182" i="6"/>
  <c r="H154" i="6"/>
  <c r="H142" i="6"/>
  <c r="H134" i="6"/>
  <c r="H126" i="6"/>
  <c r="H118" i="6"/>
  <c r="H110" i="6"/>
  <c r="H102" i="6"/>
  <c r="H94" i="6"/>
  <c r="H86" i="6"/>
  <c r="H78" i="6"/>
  <c r="H74" i="6"/>
  <c r="H70" i="6"/>
  <c r="H62" i="6"/>
  <c r="H54" i="6"/>
  <c r="H22" i="6"/>
  <c r="C11" i="5"/>
  <c r="C9" i="5"/>
  <c r="C7" i="5"/>
  <c r="C5" i="5"/>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E25" i="4"/>
  <c r="AF25" i="4" s="1"/>
  <c r="AD25" i="4"/>
  <c r="AE23" i="4"/>
  <c r="AD23" i="4"/>
  <c r="AE22" i="4"/>
  <c r="AF22" i="4" s="1"/>
  <c r="AD22" i="4"/>
  <c r="AE21" i="4"/>
  <c r="AD21" i="4"/>
  <c r="Q7" i="4"/>
  <c r="F19" i="5" s="1"/>
  <c r="G19" i="5" s="1"/>
  <c r="C8" i="4"/>
  <c r="C4" i="4"/>
  <c r="AE24" i="3"/>
  <c r="AF24" i="3" s="1"/>
  <c r="AD25" i="3"/>
  <c r="AE25" i="3"/>
  <c r="AE26" i="3"/>
  <c r="AF26" i="3" s="1"/>
  <c r="AD26" i="3"/>
  <c r="AD27" i="3"/>
  <c r="AE27" i="3"/>
  <c r="AD29" i="3"/>
  <c r="AE29" i="3"/>
  <c r="AD30" i="3"/>
  <c r="AE30" i="3"/>
  <c r="AF30" i="3" s="1"/>
  <c r="AD33" i="3"/>
  <c r="AE33" i="3"/>
  <c r="AF33" i="3" s="1"/>
  <c r="AD34" i="3"/>
  <c r="AE34" i="3"/>
  <c r="AF34" i="3" s="1"/>
  <c r="AD36" i="3"/>
  <c r="AE36" i="3"/>
  <c r="AF36" i="3" s="1"/>
  <c r="AD37" i="3"/>
  <c r="AE37" i="3"/>
  <c r="AF37" i="3" s="1"/>
  <c r="AD39" i="3"/>
  <c r="AE39" i="3"/>
  <c r="AF39" i="3" s="1"/>
  <c r="AD42" i="3"/>
  <c r="AE42" i="3"/>
  <c r="AD45" i="3"/>
  <c r="AE45" i="3"/>
  <c r="AD48" i="3"/>
  <c r="AE48" i="3"/>
  <c r="AF48" i="3" s="1"/>
  <c r="AD49" i="3"/>
  <c r="AE49" i="3"/>
  <c r="AF49" i="3" s="1"/>
  <c r="AD50" i="3"/>
  <c r="AD51" i="3"/>
  <c r="AE51" i="3"/>
  <c r="AF51" i="3" s="1"/>
  <c r="AD52" i="3"/>
  <c r="AE52" i="3"/>
  <c r="AF52" i="3" s="1"/>
  <c r="AD53" i="3"/>
  <c r="AE53" i="3"/>
  <c r="AF53" i="3" s="1"/>
  <c r="AD54" i="3"/>
  <c r="AE54" i="3"/>
  <c r="AD55" i="3"/>
  <c r="AE55" i="3"/>
  <c r="AF55" i="3" s="1"/>
  <c r="AD56" i="3"/>
  <c r="AE56" i="3"/>
  <c r="AF56" i="3" s="1"/>
  <c r="AD57" i="3"/>
  <c r="AE57" i="3"/>
  <c r="AF57" i="3" s="1"/>
  <c r="AD58" i="3"/>
  <c r="AE58" i="3"/>
  <c r="AF58" i="3" s="1"/>
  <c r="AD59" i="3"/>
  <c r="AE59" i="3"/>
  <c r="AF59" i="3" s="1"/>
  <c r="AD60" i="3"/>
  <c r="AE60" i="3"/>
  <c r="AD61" i="3"/>
  <c r="AE61" i="3"/>
  <c r="AF61" i="3" s="1"/>
  <c r="AD62" i="3"/>
  <c r="AE62" i="3"/>
  <c r="AF62" i="3" s="1"/>
  <c r="AD63" i="3"/>
  <c r="AE63" i="3"/>
  <c r="AF63" i="3" s="1"/>
  <c r="AD64" i="3"/>
  <c r="AE64" i="3"/>
  <c r="AF64" i="3" s="1"/>
  <c r="AD65" i="3"/>
  <c r="AE65" i="3"/>
  <c r="AF65" i="3" s="1"/>
  <c r="AD66" i="3"/>
  <c r="AE66" i="3"/>
  <c r="AD67" i="3"/>
  <c r="AE67" i="3"/>
  <c r="AF67" i="3" s="1"/>
  <c r="AD68" i="3"/>
  <c r="AE68" i="3"/>
  <c r="AF68" i="3" s="1"/>
  <c r="AD69" i="3"/>
  <c r="AE69" i="3"/>
  <c r="AF69" i="3" s="1"/>
  <c r="AD70" i="3"/>
  <c r="AE70" i="3"/>
  <c r="AF70" i="3" s="1"/>
  <c r="AD71" i="3"/>
  <c r="AE71" i="3"/>
  <c r="AF71" i="3" s="1"/>
  <c r="AD72" i="3"/>
  <c r="AE72" i="3"/>
  <c r="AF72" i="3" s="1"/>
  <c r="AD73" i="3"/>
  <c r="AE73" i="3"/>
  <c r="AF73" i="3" s="1"/>
  <c r="AD74" i="3"/>
  <c r="AE74" i="3"/>
  <c r="AF74" i="3" s="1"/>
  <c r="AD75" i="3"/>
  <c r="AE75" i="3"/>
  <c r="AF75" i="3" s="1"/>
  <c r="AD76" i="3"/>
  <c r="AE76" i="3"/>
  <c r="AF76" i="3" s="1"/>
  <c r="AD77" i="3"/>
  <c r="AE77" i="3"/>
  <c r="AF77" i="3" s="1"/>
  <c r="AD78" i="3"/>
  <c r="AE78" i="3"/>
  <c r="AD79" i="3"/>
  <c r="AE79" i="3"/>
  <c r="AF79" i="3" s="1"/>
  <c r="AD80" i="3"/>
  <c r="AE80" i="3"/>
  <c r="AF80" i="3" s="1"/>
  <c r="AD81" i="3"/>
  <c r="AE81" i="3"/>
  <c r="AF81" i="3" s="1"/>
  <c r="AD82" i="3"/>
  <c r="AE82" i="3"/>
  <c r="AF82" i="3" s="1"/>
  <c r="AD83" i="3"/>
  <c r="AE83" i="3"/>
  <c r="AF83" i="3" s="1"/>
  <c r="AD84" i="3"/>
  <c r="AE84" i="3"/>
  <c r="AF84" i="3" s="1"/>
  <c r="AD85" i="3"/>
  <c r="AE85" i="3"/>
  <c r="AF85" i="3" s="1"/>
  <c r="AD86" i="3"/>
  <c r="AE86" i="3"/>
  <c r="AF86" i="3" s="1"/>
  <c r="AD87" i="3"/>
  <c r="AE87" i="3"/>
  <c r="AF87" i="3" s="1"/>
  <c r="AD88" i="3"/>
  <c r="AE88" i="3"/>
  <c r="AF88" i="3" s="1"/>
  <c r="AD89" i="3"/>
  <c r="AE89" i="3"/>
  <c r="AF89" i="3" s="1"/>
  <c r="AD90" i="3"/>
  <c r="AE90" i="3"/>
  <c r="AD91" i="3"/>
  <c r="AE91" i="3"/>
  <c r="AF91" i="3" s="1"/>
  <c r="AD92" i="3"/>
  <c r="AE92" i="3"/>
  <c r="AF92" i="3" s="1"/>
  <c r="AD93" i="3"/>
  <c r="AE93" i="3"/>
  <c r="AF93" i="3" s="1"/>
  <c r="AD94" i="3"/>
  <c r="AE94" i="3"/>
  <c r="AF94" i="3" s="1"/>
  <c r="AD95" i="3"/>
  <c r="AE95" i="3"/>
  <c r="AF95" i="3" s="1"/>
  <c r="AD96" i="3"/>
  <c r="AE96" i="3"/>
  <c r="AF96" i="3" s="1"/>
  <c r="AD97" i="3"/>
  <c r="AE97" i="3"/>
  <c r="AF97" i="3" s="1"/>
  <c r="AD98" i="3"/>
  <c r="AE98" i="3"/>
  <c r="AF98" i="3" s="1"/>
  <c r="AD99" i="3"/>
  <c r="AE99" i="3"/>
  <c r="AF99" i="3" s="1"/>
  <c r="AD100" i="3"/>
  <c r="AE100" i="3"/>
  <c r="AF100" i="3" s="1"/>
  <c r="AD101" i="3"/>
  <c r="AE101" i="3"/>
  <c r="AF101" i="3" s="1"/>
  <c r="AD102" i="3"/>
  <c r="AE102" i="3"/>
  <c r="AF102" i="3" s="1"/>
  <c r="AD103" i="3"/>
  <c r="AE103" i="3"/>
  <c r="AF103" i="3" s="1"/>
  <c r="AD104" i="3"/>
  <c r="AE104" i="3"/>
  <c r="AF104" i="3" s="1"/>
  <c r="AD105" i="3"/>
  <c r="AE105" i="3"/>
  <c r="AF105" i="3" s="1"/>
  <c r="AD106" i="3"/>
  <c r="AE106" i="3"/>
  <c r="AF106" i="3" s="1"/>
  <c r="AD107" i="3"/>
  <c r="AE107" i="3"/>
  <c r="AF107" i="3" s="1"/>
  <c r="AD108" i="3"/>
  <c r="AE108" i="3"/>
  <c r="AF108" i="3" s="1"/>
  <c r="AD109" i="3"/>
  <c r="AE109" i="3"/>
  <c r="AF109" i="3" s="1"/>
  <c r="AD110" i="3"/>
  <c r="AE110" i="3"/>
  <c r="AF110" i="3" s="1"/>
  <c r="AD111" i="3"/>
  <c r="AE111" i="3"/>
  <c r="AF111" i="3" s="1"/>
  <c r="AD112" i="3"/>
  <c r="AE112" i="3"/>
  <c r="AF112" i="3" s="1"/>
  <c r="AD113" i="3"/>
  <c r="AE113" i="3"/>
  <c r="AF113" i="3" s="1"/>
  <c r="AD114" i="3"/>
  <c r="AE114" i="3"/>
  <c r="AF114" i="3" s="1"/>
  <c r="AD115" i="3"/>
  <c r="AE115" i="3"/>
  <c r="AF115" i="3" s="1"/>
  <c r="AD116" i="3"/>
  <c r="AE116" i="3"/>
  <c r="AF116" i="3" s="1"/>
  <c r="AD117" i="3"/>
  <c r="AE117" i="3"/>
  <c r="AF117" i="3" s="1"/>
  <c r="AD118" i="3"/>
  <c r="AE118" i="3"/>
  <c r="AF118" i="3" s="1"/>
  <c r="AD119" i="3"/>
  <c r="AE119" i="3"/>
  <c r="AF119" i="3" s="1"/>
  <c r="AD120" i="3"/>
  <c r="AE120" i="3"/>
  <c r="AF120" i="3" s="1"/>
  <c r="AD121" i="3"/>
  <c r="AE121" i="3"/>
  <c r="AF121" i="3" s="1"/>
  <c r="AD122" i="3"/>
  <c r="AE122" i="3"/>
  <c r="AF122" i="3" s="1"/>
  <c r="AD123" i="3"/>
  <c r="AE123" i="3"/>
  <c r="AF123" i="3" s="1"/>
  <c r="AD124" i="3"/>
  <c r="AE124" i="3"/>
  <c r="AF124" i="3" s="1"/>
  <c r="AD125" i="3"/>
  <c r="AE125" i="3"/>
  <c r="AF125" i="3" s="1"/>
  <c r="AD126" i="3"/>
  <c r="AE126" i="3"/>
  <c r="AF126" i="3" s="1"/>
  <c r="AD127" i="3"/>
  <c r="AE127" i="3"/>
  <c r="AF127" i="3" s="1"/>
  <c r="AD128" i="3"/>
  <c r="AE128" i="3"/>
  <c r="AF128" i="3" s="1"/>
  <c r="AD129" i="3"/>
  <c r="AE129" i="3"/>
  <c r="AF129" i="3" s="1"/>
  <c r="AD130" i="3"/>
  <c r="AE130" i="3"/>
  <c r="AF130" i="3" s="1"/>
  <c r="AD131" i="3"/>
  <c r="AE131" i="3"/>
  <c r="AF131" i="3" s="1"/>
  <c r="AD132" i="3"/>
  <c r="AE132" i="3"/>
  <c r="AF132" i="3" s="1"/>
  <c r="AD133" i="3"/>
  <c r="AE133" i="3"/>
  <c r="AF133" i="3" s="1"/>
  <c r="AD134" i="3"/>
  <c r="AE134" i="3"/>
  <c r="AF134" i="3" s="1"/>
  <c r="AD135" i="3"/>
  <c r="AE135" i="3"/>
  <c r="AF135" i="3" s="1"/>
  <c r="AD136" i="3"/>
  <c r="AE136" i="3"/>
  <c r="AF136" i="3" s="1"/>
  <c r="AD137" i="3"/>
  <c r="AE137" i="3"/>
  <c r="AF137" i="3" s="1"/>
  <c r="AD138" i="3"/>
  <c r="AE138" i="3"/>
  <c r="AF138" i="3" s="1"/>
  <c r="AD139" i="3"/>
  <c r="AE139" i="3"/>
  <c r="AF139" i="3" s="1"/>
  <c r="AD140" i="3"/>
  <c r="AE140" i="3"/>
  <c r="AF140" i="3" s="1"/>
  <c r="AD141" i="3"/>
  <c r="AE141" i="3"/>
  <c r="AF141" i="3" s="1"/>
  <c r="AD142" i="3"/>
  <c r="AE142" i="3"/>
  <c r="AF142" i="3" s="1"/>
  <c r="AD143" i="3"/>
  <c r="AE143" i="3"/>
  <c r="AF143" i="3" s="1"/>
  <c r="AD144" i="3"/>
  <c r="AE144" i="3"/>
  <c r="AF144" i="3" s="1"/>
  <c r="AD145" i="3"/>
  <c r="AE145" i="3"/>
  <c r="AF145" i="3" s="1"/>
  <c r="AD146" i="3"/>
  <c r="AE146" i="3"/>
  <c r="AF146" i="3" s="1"/>
  <c r="AD147" i="3"/>
  <c r="AE147" i="3"/>
  <c r="AF147" i="3" s="1"/>
  <c r="AD148" i="3"/>
  <c r="AE148" i="3"/>
  <c r="AF148" i="3" s="1"/>
  <c r="AD149" i="3"/>
  <c r="AE149" i="3"/>
  <c r="AF149" i="3" s="1"/>
  <c r="AD150" i="3"/>
  <c r="AE150" i="3"/>
  <c r="AF150" i="3" s="1"/>
  <c r="AD151" i="3"/>
  <c r="AE151" i="3"/>
  <c r="AF151" i="3" s="1"/>
  <c r="AD152" i="3"/>
  <c r="AE152" i="3"/>
  <c r="AF152" i="3" s="1"/>
  <c r="AD153" i="3"/>
  <c r="AE153" i="3"/>
  <c r="AF153" i="3" s="1"/>
  <c r="AD154" i="3"/>
  <c r="AE154" i="3"/>
  <c r="AF154" i="3" s="1"/>
  <c r="AD155" i="3"/>
  <c r="AE155" i="3"/>
  <c r="AF155" i="3" s="1"/>
  <c r="AD156" i="3"/>
  <c r="AE156" i="3"/>
  <c r="AF156" i="3" s="1"/>
  <c r="AD157" i="3"/>
  <c r="AE157" i="3"/>
  <c r="AF157" i="3" s="1"/>
  <c r="AD158" i="3"/>
  <c r="AE158" i="3"/>
  <c r="AF158" i="3" s="1"/>
  <c r="AD159" i="3"/>
  <c r="AE159" i="3"/>
  <c r="AF159" i="3" s="1"/>
  <c r="AD160" i="3"/>
  <c r="AE160" i="3"/>
  <c r="AF160" i="3" s="1"/>
  <c r="AD161" i="3"/>
  <c r="AE161" i="3"/>
  <c r="AF161" i="3" s="1"/>
  <c r="AD162" i="3"/>
  <c r="AE162" i="3"/>
  <c r="AF162" i="3" s="1"/>
  <c r="AD163" i="3"/>
  <c r="AE163" i="3"/>
  <c r="AF163" i="3" s="1"/>
  <c r="AD164" i="3"/>
  <c r="AE164" i="3"/>
  <c r="AF164" i="3" s="1"/>
  <c r="AD165" i="3"/>
  <c r="AE165" i="3"/>
  <c r="AF165" i="3" s="1"/>
  <c r="AD166" i="3"/>
  <c r="AE166" i="3"/>
  <c r="AF166" i="3" s="1"/>
  <c r="AD167" i="3"/>
  <c r="AE167" i="3"/>
  <c r="AF167" i="3" s="1"/>
  <c r="AD168" i="3"/>
  <c r="AE168" i="3"/>
  <c r="AF168" i="3" s="1"/>
  <c r="AD169" i="3"/>
  <c r="AE169" i="3"/>
  <c r="AF169" i="3" s="1"/>
  <c r="AD170" i="3"/>
  <c r="AE170" i="3"/>
  <c r="AF170" i="3" s="1"/>
  <c r="AD171" i="3"/>
  <c r="AE171" i="3"/>
  <c r="AF171" i="3" s="1"/>
  <c r="AD172" i="3"/>
  <c r="AE172" i="3"/>
  <c r="AF172" i="3" s="1"/>
  <c r="AD173" i="3"/>
  <c r="AE173" i="3"/>
  <c r="AF173" i="3" s="1"/>
  <c r="AD174" i="3"/>
  <c r="AE174" i="3"/>
  <c r="AF174" i="3" s="1"/>
  <c r="AD175" i="3"/>
  <c r="AE175" i="3"/>
  <c r="AF175" i="3" s="1"/>
  <c r="AD176" i="3"/>
  <c r="AE176" i="3"/>
  <c r="AF176" i="3" s="1"/>
  <c r="AD177" i="3"/>
  <c r="AE177" i="3"/>
  <c r="AF177" i="3" s="1"/>
  <c r="AD178" i="3"/>
  <c r="AE178" i="3"/>
  <c r="AF178" i="3" s="1"/>
  <c r="AD179" i="3"/>
  <c r="AE179" i="3"/>
  <c r="AF179" i="3" s="1"/>
  <c r="AD180" i="3"/>
  <c r="AE180" i="3"/>
  <c r="AF180" i="3" s="1"/>
  <c r="AD181" i="3"/>
  <c r="AE181" i="3"/>
  <c r="AF181" i="3" s="1"/>
  <c r="AD182" i="3"/>
  <c r="AE182" i="3"/>
  <c r="AF182" i="3" s="1"/>
  <c r="AD183" i="3"/>
  <c r="AE183" i="3"/>
  <c r="AF183" i="3" s="1"/>
  <c r="AD184" i="3"/>
  <c r="AE184" i="3"/>
  <c r="AF184" i="3" s="1"/>
  <c r="AD185" i="3"/>
  <c r="AE185" i="3"/>
  <c r="AF185" i="3" s="1"/>
  <c r="AD186" i="3"/>
  <c r="AE186" i="3"/>
  <c r="AF186" i="3" s="1"/>
  <c r="AD187" i="3"/>
  <c r="AE187" i="3"/>
  <c r="AF187" i="3" s="1"/>
  <c r="AD188" i="3"/>
  <c r="AE188" i="3"/>
  <c r="AF188" i="3" s="1"/>
  <c r="AD189" i="3"/>
  <c r="AE189" i="3"/>
  <c r="AF189" i="3" s="1"/>
  <c r="AD190" i="3"/>
  <c r="AE190" i="3"/>
  <c r="AF190" i="3" s="1"/>
  <c r="AD191" i="3"/>
  <c r="AE191" i="3"/>
  <c r="AF191" i="3" s="1"/>
  <c r="AD192" i="3"/>
  <c r="AE192" i="3"/>
  <c r="AF192" i="3" s="1"/>
  <c r="AD193" i="3"/>
  <c r="AE193" i="3"/>
  <c r="AF193" i="3" s="1"/>
  <c r="AD194" i="3"/>
  <c r="AE194" i="3"/>
  <c r="AF194" i="3" s="1"/>
  <c r="AD195" i="3"/>
  <c r="AE195" i="3"/>
  <c r="AF195" i="3" s="1"/>
  <c r="AD196" i="3"/>
  <c r="AE196" i="3"/>
  <c r="AF196" i="3" s="1"/>
  <c r="AD197" i="3"/>
  <c r="AE197" i="3"/>
  <c r="AF197" i="3" s="1"/>
  <c r="AD198" i="3"/>
  <c r="AE198" i="3"/>
  <c r="AF198" i="3" s="1"/>
  <c r="AD199" i="3"/>
  <c r="AE199" i="3"/>
  <c r="AF199" i="3" s="1"/>
  <c r="AD200" i="3"/>
  <c r="AE200" i="3"/>
  <c r="AF200" i="3" s="1"/>
  <c r="AD201" i="3"/>
  <c r="AE201" i="3"/>
  <c r="AF201" i="3" s="1"/>
  <c r="AD202" i="3"/>
  <c r="AE202" i="3"/>
  <c r="AF202" i="3" s="1"/>
  <c r="AD203" i="3"/>
  <c r="AE203" i="3"/>
  <c r="AF203" i="3" s="1"/>
  <c r="AD204" i="3"/>
  <c r="AE204" i="3"/>
  <c r="AF204" i="3" s="1"/>
  <c r="AD205" i="3"/>
  <c r="AE205" i="3"/>
  <c r="AF205" i="3" s="1"/>
  <c r="AD206" i="3"/>
  <c r="AE206" i="3"/>
  <c r="AF206" i="3" s="1"/>
  <c r="AD207" i="3"/>
  <c r="AE207" i="3"/>
  <c r="AF207" i="3" s="1"/>
  <c r="AD208" i="3"/>
  <c r="AE208" i="3"/>
  <c r="AF208" i="3" s="1"/>
  <c r="AD209" i="3"/>
  <c r="AE209" i="3"/>
  <c r="AF209" i="3" s="1"/>
  <c r="AD210" i="3"/>
  <c r="AE210" i="3"/>
  <c r="AF210" i="3" s="1"/>
  <c r="AD211" i="3"/>
  <c r="AE211" i="3"/>
  <c r="AF211" i="3" s="1"/>
  <c r="AD212" i="3"/>
  <c r="AE212" i="3"/>
  <c r="AF212" i="3" s="1"/>
  <c r="AD213" i="3"/>
  <c r="AE213" i="3"/>
  <c r="AF213" i="3" s="1"/>
  <c r="AD214" i="3"/>
  <c r="AE214" i="3"/>
  <c r="AF214" i="3" s="1"/>
  <c r="AD215" i="3"/>
  <c r="AE215" i="3"/>
  <c r="AF215" i="3" s="1"/>
  <c r="AD216" i="3"/>
  <c r="AE216" i="3"/>
  <c r="AF216" i="3" s="1"/>
  <c r="AD217" i="3"/>
  <c r="AE217" i="3"/>
  <c r="AF217" i="3" s="1"/>
  <c r="AD218" i="3"/>
  <c r="AE218" i="3"/>
  <c r="AF218" i="3" s="1"/>
  <c r="AD219" i="3"/>
  <c r="AE219" i="3"/>
  <c r="AF219" i="3" s="1"/>
  <c r="AD220" i="3"/>
  <c r="AE220" i="3"/>
  <c r="AF220" i="3" s="1"/>
  <c r="AD221" i="3"/>
  <c r="AE221" i="3"/>
  <c r="AF221" i="3" s="1"/>
  <c r="AD222" i="3"/>
  <c r="AE222" i="3"/>
  <c r="AF222" i="3" s="1"/>
  <c r="AD223" i="3"/>
  <c r="AE223" i="3"/>
  <c r="AF223" i="3" s="1"/>
  <c r="AD224" i="3"/>
  <c r="AE224" i="3"/>
  <c r="AF224" i="3" s="1"/>
  <c r="AD225" i="3"/>
  <c r="AE225" i="3"/>
  <c r="AF225" i="3" s="1"/>
  <c r="AD226" i="3"/>
  <c r="AE226" i="3"/>
  <c r="AF226" i="3" s="1"/>
  <c r="AD227" i="3"/>
  <c r="AE227" i="3"/>
  <c r="AF227" i="3" s="1"/>
  <c r="AD228" i="3"/>
  <c r="AE228" i="3"/>
  <c r="AF228" i="3" s="1"/>
  <c r="AD229" i="3"/>
  <c r="AE229" i="3"/>
  <c r="AF229" i="3" s="1"/>
  <c r="AD230" i="3"/>
  <c r="AE230" i="3"/>
  <c r="AF230" i="3" s="1"/>
  <c r="AD231" i="3"/>
  <c r="AE231" i="3"/>
  <c r="AF231" i="3" s="1"/>
  <c r="AD232" i="3"/>
  <c r="AE232" i="3"/>
  <c r="AF232" i="3" s="1"/>
  <c r="AD233" i="3"/>
  <c r="AE233" i="3"/>
  <c r="AF233" i="3" s="1"/>
  <c r="AD234" i="3"/>
  <c r="AE234" i="3"/>
  <c r="AF234" i="3" s="1"/>
  <c r="AD235" i="3"/>
  <c r="AE235" i="3"/>
  <c r="AF235" i="3" s="1"/>
  <c r="AD236" i="3"/>
  <c r="AE236" i="3"/>
  <c r="AF236" i="3" s="1"/>
  <c r="AD237" i="3"/>
  <c r="AE237" i="3"/>
  <c r="AF237" i="3" s="1"/>
  <c r="AD238" i="3"/>
  <c r="AE238" i="3"/>
  <c r="AF238" i="3" s="1"/>
  <c r="AD239" i="3"/>
  <c r="AE239" i="3"/>
  <c r="AF239" i="3" s="1"/>
  <c r="AD240" i="3"/>
  <c r="AE240" i="3"/>
  <c r="AF240" i="3" s="1"/>
  <c r="AD241" i="3"/>
  <c r="AE241" i="3"/>
  <c r="AF241" i="3" s="1"/>
  <c r="AD242" i="3"/>
  <c r="AE242" i="3"/>
  <c r="AF242" i="3" s="1"/>
  <c r="AD243" i="3"/>
  <c r="AE243" i="3"/>
  <c r="AF243" i="3" s="1"/>
  <c r="AD244" i="3"/>
  <c r="AE244" i="3"/>
  <c r="AF244" i="3" s="1"/>
  <c r="AD245" i="3"/>
  <c r="AE245" i="3"/>
  <c r="AF245" i="3" s="1"/>
  <c r="AD246" i="3"/>
  <c r="AE246" i="3"/>
  <c r="AF246" i="3" s="1"/>
  <c r="AD247" i="3"/>
  <c r="AE247" i="3"/>
  <c r="AF247" i="3" s="1"/>
  <c r="AD248" i="3"/>
  <c r="AE248" i="3"/>
  <c r="AF248" i="3" s="1"/>
  <c r="AD249" i="3"/>
  <c r="AE249" i="3"/>
  <c r="AF249" i="3" s="1"/>
  <c r="AD250" i="3"/>
  <c r="AE250" i="3"/>
  <c r="AF250" i="3" s="1"/>
  <c r="AD251" i="3"/>
  <c r="AE251" i="3"/>
  <c r="AF251" i="3" s="1"/>
  <c r="AD252" i="3"/>
  <c r="AE252" i="3"/>
  <c r="AF252" i="3" s="1"/>
  <c r="AD253" i="3"/>
  <c r="AE253" i="3"/>
  <c r="AF253" i="3" s="1"/>
  <c r="AD254" i="3"/>
  <c r="AE254" i="3"/>
  <c r="AF254" i="3" s="1"/>
  <c r="AD255" i="3"/>
  <c r="AE255" i="3"/>
  <c r="AF255" i="3" s="1"/>
  <c r="AD256" i="3"/>
  <c r="AE256" i="3"/>
  <c r="AF256" i="3" s="1"/>
  <c r="AD257" i="3"/>
  <c r="AE257" i="3"/>
  <c r="AF257" i="3" s="1"/>
  <c r="AD258" i="3"/>
  <c r="AE258" i="3"/>
  <c r="AF258" i="3" s="1"/>
  <c r="AD259" i="3"/>
  <c r="AE259" i="3"/>
  <c r="AF259" i="3" s="1"/>
  <c r="AD260" i="3"/>
  <c r="AE260" i="3"/>
  <c r="AF260" i="3" s="1"/>
  <c r="AD261" i="3"/>
  <c r="AE261" i="3"/>
  <c r="AF261" i="3" s="1"/>
  <c r="AD262" i="3"/>
  <c r="AE262" i="3"/>
  <c r="AF262" i="3" s="1"/>
  <c r="AD263" i="3"/>
  <c r="AE263" i="3"/>
  <c r="AF263" i="3" s="1"/>
  <c r="AD264" i="3"/>
  <c r="AE264" i="3"/>
  <c r="AF264" i="3" s="1"/>
  <c r="AD265" i="3"/>
  <c r="AE265" i="3"/>
  <c r="AF265" i="3" s="1"/>
  <c r="AD266" i="3"/>
  <c r="AE266" i="3"/>
  <c r="AF266" i="3" s="1"/>
  <c r="AD267" i="3"/>
  <c r="AE267" i="3"/>
  <c r="AF267" i="3" s="1"/>
  <c r="AD268" i="3"/>
  <c r="AE268" i="3"/>
  <c r="AF268" i="3" s="1"/>
  <c r="AD269" i="3"/>
  <c r="AE269" i="3"/>
  <c r="AF269" i="3" s="1"/>
  <c r="AD270" i="3"/>
  <c r="AE270" i="3"/>
  <c r="AF270" i="3" s="1"/>
  <c r="AD271" i="3"/>
  <c r="AE271" i="3"/>
  <c r="AF271" i="3" s="1"/>
  <c r="AD272" i="3"/>
  <c r="AE272" i="3"/>
  <c r="AF272" i="3" s="1"/>
  <c r="AD273" i="3"/>
  <c r="AE273" i="3"/>
  <c r="AF273" i="3" s="1"/>
  <c r="AD274" i="3"/>
  <c r="AE274" i="3"/>
  <c r="AF274" i="3" s="1"/>
  <c r="AD275" i="3"/>
  <c r="AE275" i="3"/>
  <c r="AF275" i="3" s="1"/>
  <c r="AD276" i="3"/>
  <c r="AE276" i="3"/>
  <c r="AF276" i="3" s="1"/>
  <c r="AD277" i="3"/>
  <c r="AE277" i="3"/>
  <c r="AF277" i="3" s="1"/>
  <c r="AD278" i="3"/>
  <c r="AE278" i="3"/>
  <c r="AF278" i="3" s="1"/>
  <c r="AD279" i="3"/>
  <c r="AE279" i="3"/>
  <c r="AF279" i="3" s="1"/>
  <c r="AD280" i="3"/>
  <c r="AE280" i="3"/>
  <c r="AF280" i="3" s="1"/>
  <c r="AD281" i="3"/>
  <c r="AE281" i="3"/>
  <c r="AF281" i="3" s="1"/>
  <c r="AD282" i="3"/>
  <c r="AE282" i="3"/>
  <c r="AF282" i="3" s="1"/>
  <c r="AD283" i="3"/>
  <c r="AE283" i="3"/>
  <c r="AF283" i="3" s="1"/>
  <c r="AD284" i="3"/>
  <c r="AE284" i="3"/>
  <c r="AF284" i="3" s="1"/>
  <c r="AD285" i="3"/>
  <c r="AE285" i="3"/>
  <c r="AF285" i="3" s="1"/>
  <c r="AD286" i="3"/>
  <c r="AE286" i="3"/>
  <c r="AF286" i="3" s="1"/>
  <c r="AD287" i="3"/>
  <c r="AE287" i="3"/>
  <c r="AF287" i="3" s="1"/>
  <c r="AD288" i="3"/>
  <c r="AE288" i="3"/>
  <c r="AF288" i="3" s="1"/>
  <c r="AD289" i="3"/>
  <c r="AE289" i="3"/>
  <c r="AF289" i="3" s="1"/>
  <c r="AD290" i="3"/>
  <c r="AE290" i="3"/>
  <c r="AF290" i="3" s="1"/>
  <c r="AD291" i="3"/>
  <c r="AE291" i="3"/>
  <c r="AF291" i="3" s="1"/>
  <c r="AD292" i="3"/>
  <c r="AE292" i="3"/>
  <c r="AF292" i="3" s="1"/>
  <c r="AD293" i="3"/>
  <c r="AE293" i="3"/>
  <c r="AF293" i="3" s="1"/>
  <c r="AD294" i="3"/>
  <c r="AE294" i="3"/>
  <c r="AF294" i="3" s="1"/>
  <c r="AD295" i="3"/>
  <c r="AE295" i="3"/>
  <c r="AF295" i="3" s="1"/>
  <c r="AD296" i="3"/>
  <c r="AE296" i="3"/>
  <c r="AF296" i="3" s="1"/>
  <c r="AD297" i="3"/>
  <c r="AE297" i="3"/>
  <c r="AF297" i="3" s="1"/>
  <c r="AD298" i="3"/>
  <c r="AE298" i="3"/>
  <c r="AF298" i="3" s="1"/>
  <c r="AD299" i="3"/>
  <c r="AE299" i="3"/>
  <c r="AF299" i="3" s="1"/>
  <c r="AD300" i="3"/>
  <c r="AE300" i="3"/>
  <c r="AF300" i="3" s="1"/>
  <c r="AD301" i="3"/>
  <c r="AE301" i="3"/>
  <c r="AF301" i="3" s="1"/>
  <c r="AD302" i="3"/>
  <c r="AE302" i="3"/>
  <c r="AF302" i="3" s="1"/>
  <c r="AD303" i="3"/>
  <c r="AE303" i="3"/>
  <c r="AF303" i="3" s="1"/>
  <c r="AD304" i="3"/>
  <c r="AE304" i="3"/>
  <c r="AF304" i="3" s="1"/>
  <c r="AD305" i="3"/>
  <c r="AE305" i="3"/>
  <c r="AF305" i="3" s="1"/>
  <c r="AD306" i="3"/>
  <c r="AE306" i="3"/>
  <c r="AF306" i="3" s="1"/>
  <c r="AD307" i="3"/>
  <c r="AE307" i="3"/>
  <c r="AF307" i="3" s="1"/>
  <c r="AD308" i="3"/>
  <c r="AE308" i="3"/>
  <c r="AF308" i="3" s="1"/>
  <c r="AD309" i="3"/>
  <c r="AE309" i="3"/>
  <c r="AF309" i="3" s="1"/>
  <c r="AD310" i="3"/>
  <c r="AE310" i="3"/>
  <c r="AF310" i="3" s="1"/>
  <c r="AD311" i="3"/>
  <c r="AE311" i="3"/>
  <c r="AF311" i="3" s="1"/>
  <c r="AD312" i="3"/>
  <c r="AE312" i="3"/>
  <c r="AF312" i="3" s="1"/>
  <c r="AD313" i="3"/>
  <c r="AE313" i="3"/>
  <c r="AF313" i="3" s="1"/>
  <c r="AD314" i="3"/>
  <c r="AE314" i="3"/>
  <c r="AF314" i="3" s="1"/>
  <c r="AD315" i="3"/>
  <c r="AE315" i="3"/>
  <c r="AF315" i="3" s="1"/>
  <c r="AD316" i="3"/>
  <c r="AE316" i="3"/>
  <c r="AF316" i="3" s="1"/>
  <c r="AD317" i="3"/>
  <c r="AE317" i="3"/>
  <c r="AF317" i="3" s="1"/>
  <c r="AD318" i="3"/>
  <c r="AE318" i="3"/>
  <c r="AF318" i="3" s="1"/>
  <c r="AD319" i="3"/>
  <c r="AE319" i="3"/>
  <c r="AF319" i="3" s="1"/>
  <c r="AD320" i="3"/>
  <c r="AE320" i="3"/>
  <c r="AF320" i="3" s="1"/>
  <c r="AD321" i="3"/>
  <c r="AE321" i="3"/>
  <c r="AF321" i="3" s="1"/>
  <c r="AD322" i="3"/>
  <c r="AE322" i="3"/>
  <c r="AF322" i="3" s="1"/>
  <c r="AD323" i="3"/>
  <c r="AE323" i="3"/>
  <c r="AF323" i="3" s="1"/>
  <c r="AD324" i="3"/>
  <c r="AE324" i="3"/>
  <c r="AF324" i="3" s="1"/>
  <c r="AD325" i="3"/>
  <c r="AE325" i="3"/>
  <c r="AF325" i="3" s="1"/>
  <c r="AD326" i="3"/>
  <c r="AE326" i="3"/>
  <c r="AF326" i="3" s="1"/>
  <c r="AD327" i="3"/>
  <c r="AE327" i="3"/>
  <c r="AF327" i="3" s="1"/>
  <c r="AD328" i="3"/>
  <c r="AE328" i="3"/>
  <c r="AF328" i="3" s="1"/>
  <c r="AD329" i="3"/>
  <c r="AE329" i="3"/>
  <c r="AF329" i="3" s="1"/>
  <c r="AD330" i="3"/>
  <c r="AE330" i="3"/>
  <c r="AF330" i="3" s="1"/>
  <c r="AD331" i="3"/>
  <c r="AE331" i="3"/>
  <c r="AF331" i="3" s="1"/>
  <c r="AD332" i="3"/>
  <c r="AE332" i="3"/>
  <c r="AF332" i="3" s="1"/>
  <c r="AD333" i="3"/>
  <c r="AE333" i="3"/>
  <c r="AF333" i="3" s="1"/>
  <c r="AD334" i="3"/>
  <c r="AE334" i="3"/>
  <c r="AF334" i="3" s="1"/>
  <c r="AD335" i="3"/>
  <c r="AE335" i="3"/>
  <c r="AF335" i="3" s="1"/>
  <c r="AD336" i="3"/>
  <c r="AE336" i="3"/>
  <c r="AF336" i="3" s="1"/>
  <c r="AD337" i="3"/>
  <c r="AE337" i="3"/>
  <c r="AF337" i="3" s="1"/>
  <c r="AD338" i="3"/>
  <c r="AE338" i="3"/>
  <c r="AF338" i="3" s="1"/>
  <c r="AD339" i="3"/>
  <c r="AE339" i="3"/>
  <c r="AF339" i="3" s="1"/>
  <c r="AD340" i="3"/>
  <c r="AE340" i="3"/>
  <c r="AF340" i="3" s="1"/>
  <c r="AD341" i="3"/>
  <c r="AE341" i="3"/>
  <c r="AF341" i="3" s="1"/>
  <c r="AD342" i="3"/>
  <c r="AE342" i="3"/>
  <c r="AF342" i="3" s="1"/>
  <c r="AD343" i="3"/>
  <c r="AE343" i="3"/>
  <c r="AF343" i="3" s="1"/>
  <c r="AD344" i="3"/>
  <c r="AE344" i="3"/>
  <c r="AF344" i="3" s="1"/>
  <c r="AD345" i="3"/>
  <c r="AE345" i="3"/>
  <c r="AF345" i="3" s="1"/>
  <c r="AD346" i="3"/>
  <c r="AE346" i="3"/>
  <c r="AF346" i="3" s="1"/>
  <c r="AD347" i="3"/>
  <c r="AE347" i="3"/>
  <c r="AF347" i="3" s="1"/>
  <c r="AD348" i="3"/>
  <c r="AE348" i="3"/>
  <c r="AF348" i="3" s="1"/>
  <c r="AD349" i="3"/>
  <c r="AE349" i="3"/>
  <c r="AF349" i="3" s="1"/>
  <c r="AD350" i="3"/>
  <c r="AE350" i="3"/>
  <c r="AF350" i="3" s="1"/>
  <c r="AD351" i="3"/>
  <c r="AE351" i="3"/>
  <c r="AF351" i="3" s="1"/>
  <c r="AD352" i="3"/>
  <c r="AE352" i="3"/>
  <c r="AF352" i="3" s="1"/>
  <c r="AD353" i="3"/>
  <c r="AE353" i="3"/>
  <c r="AF353" i="3" s="1"/>
  <c r="AD354" i="3"/>
  <c r="AE354" i="3"/>
  <c r="AF354" i="3" s="1"/>
  <c r="AD355" i="3"/>
  <c r="AE355" i="3"/>
  <c r="AF355" i="3" s="1"/>
  <c r="AD356" i="3"/>
  <c r="AE356" i="3"/>
  <c r="AF356" i="3" s="1"/>
  <c r="AD357" i="3"/>
  <c r="AE357" i="3"/>
  <c r="AF357" i="3" s="1"/>
  <c r="AD358" i="3"/>
  <c r="AE358" i="3"/>
  <c r="AF358" i="3" s="1"/>
  <c r="AD359" i="3"/>
  <c r="AE359" i="3"/>
  <c r="AF359" i="3" s="1"/>
  <c r="AD360" i="3"/>
  <c r="AE360" i="3"/>
  <c r="AF360" i="3" s="1"/>
  <c r="AD361" i="3"/>
  <c r="AE361" i="3"/>
  <c r="AF361" i="3" s="1"/>
  <c r="AD362" i="3"/>
  <c r="AE362" i="3"/>
  <c r="AF362" i="3" s="1"/>
  <c r="AD363" i="3"/>
  <c r="AE363" i="3"/>
  <c r="AF363" i="3" s="1"/>
  <c r="AD364" i="3"/>
  <c r="AE364" i="3"/>
  <c r="AF364" i="3" s="1"/>
  <c r="AD365" i="3"/>
  <c r="AE365" i="3"/>
  <c r="AF365" i="3" s="1"/>
  <c r="AD366" i="3"/>
  <c r="AE366" i="3"/>
  <c r="AF366" i="3" s="1"/>
  <c r="AD367" i="3"/>
  <c r="AE367" i="3"/>
  <c r="AF367" i="3" s="1"/>
  <c r="AD368" i="3"/>
  <c r="AE368" i="3"/>
  <c r="AF368" i="3" s="1"/>
  <c r="AD369" i="3"/>
  <c r="AE369" i="3"/>
  <c r="AF369" i="3" s="1"/>
  <c r="AD370" i="3"/>
  <c r="AE370" i="3"/>
  <c r="AF370" i="3" s="1"/>
  <c r="AD371" i="3"/>
  <c r="AE371" i="3"/>
  <c r="AF371" i="3" s="1"/>
  <c r="AD372" i="3"/>
  <c r="AE372" i="3"/>
  <c r="AF372" i="3" s="1"/>
  <c r="AD373" i="3"/>
  <c r="AE373" i="3"/>
  <c r="AF373" i="3" s="1"/>
  <c r="AD374" i="3"/>
  <c r="AE374" i="3"/>
  <c r="AF374" i="3" s="1"/>
  <c r="AD375" i="3"/>
  <c r="AE375" i="3"/>
  <c r="AF375" i="3" s="1"/>
  <c r="AD376" i="3"/>
  <c r="AE376" i="3"/>
  <c r="AF376" i="3" s="1"/>
  <c r="AD377" i="3"/>
  <c r="AE377" i="3"/>
  <c r="AF377" i="3" s="1"/>
  <c r="AD378" i="3"/>
  <c r="AE378" i="3"/>
  <c r="AF378" i="3" s="1"/>
  <c r="AD379" i="3"/>
  <c r="AE379" i="3"/>
  <c r="AF379" i="3" s="1"/>
  <c r="AD380" i="3"/>
  <c r="AE380" i="3"/>
  <c r="AF380" i="3" s="1"/>
  <c r="AD381" i="3"/>
  <c r="AE381" i="3"/>
  <c r="AF381" i="3" s="1"/>
  <c r="AD382" i="3"/>
  <c r="AE382" i="3"/>
  <c r="AF382" i="3" s="1"/>
  <c r="AD383" i="3"/>
  <c r="AE383" i="3"/>
  <c r="AF383" i="3" s="1"/>
  <c r="AD384" i="3"/>
  <c r="AE384" i="3"/>
  <c r="AF384" i="3" s="1"/>
  <c r="AD385" i="3"/>
  <c r="AE385" i="3"/>
  <c r="AF385" i="3" s="1"/>
  <c r="AD386" i="3"/>
  <c r="AE386" i="3"/>
  <c r="AF386" i="3" s="1"/>
  <c r="AD387" i="3"/>
  <c r="AE387" i="3"/>
  <c r="AF387" i="3" s="1"/>
  <c r="AD388" i="3"/>
  <c r="AE388" i="3"/>
  <c r="AF388" i="3" s="1"/>
  <c r="AD389" i="3"/>
  <c r="AE389" i="3"/>
  <c r="AF389" i="3" s="1"/>
  <c r="AD390" i="3"/>
  <c r="AE390" i="3"/>
  <c r="AF390" i="3" s="1"/>
  <c r="AD391" i="3"/>
  <c r="AE391" i="3"/>
  <c r="AF391" i="3" s="1"/>
  <c r="AD392" i="3"/>
  <c r="AE392" i="3"/>
  <c r="AF392" i="3" s="1"/>
  <c r="AD393" i="3"/>
  <c r="AE393" i="3"/>
  <c r="AF393" i="3" s="1"/>
  <c r="AD394" i="3"/>
  <c r="AE394" i="3"/>
  <c r="AF394" i="3" s="1"/>
  <c r="AD395" i="3"/>
  <c r="AE395" i="3"/>
  <c r="AF395" i="3" s="1"/>
  <c r="AD396" i="3"/>
  <c r="AE396" i="3"/>
  <c r="AF396" i="3" s="1"/>
  <c r="AD397" i="3"/>
  <c r="AE397" i="3"/>
  <c r="AF397" i="3" s="1"/>
  <c r="AD398" i="3"/>
  <c r="AE398" i="3"/>
  <c r="AF398" i="3" s="1"/>
  <c r="AD399" i="3"/>
  <c r="AE399" i="3"/>
  <c r="AF399" i="3" s="1"/>
  <c r="AD400" i="3"/>
  <c r="AE400" i="3"/>
  <c r="AF400" i="3" s="1"/>
  <c r="AD401" i="3"/>
  <c r="AE401" i="3"/>
  <c r="AF401" i="3" s="1"/>
  <c r="AD402" i="3"/>
  <c r="AE402" i="3"/>
  <c r="AF402" i="3" s="1"/>
  <c r="AD403" i="3"/>
  <c r="AE403" i="3"/>
  <c r="AF403" i="3" s="1"/>
  <c r="AD404" i="3"/>
  <c r="AE404" i="3"/>
  <c r="AF404" i="3" s="1"/>
  <c r="AD405" i="3"/>
  <c r="AE405" i="3"/>
  <c r="AF405" i="3" s="1"/>
  <c r="AD406" i="3"/>
  <c r="AE406" i="3"/>
  <c r="AF406" i="3" s="1"/>
  <c r="AD407" i="3"/>
  <c r="AE407" i="3"/>
  <c r="AF407" i="3" s="1"/>
  <c r="AD408" i="3"/>
  <c r="AE408" i="3"/>
  <c r="AF408" i="3" s="1"/>
  <c r="AD409" i="3"/>
  <c r="AE409" i="3"/>
  <c r="AF409" i="3" s="1"/>
  <c r="AD410" i="3"/>
  <c r="AE410" i="3"/>
  <c r="AF410" i="3" s="1"/>
  <c r="AD411" i="3"/>
  <c r="AE411" i="3"/>
  <c r="AF411" i="3" s="1"/>
  <c r="AD412" i="3"/>
  <c r="AE412" i="3"/>
  <c r="AF412" i="3" s="1"/>
  <c r="AD413" i="3"/>
  <c r="AE413" i="3"/>
  <c r="AF413" i="3" s="1"/>
  <c r="AD414" i="3"/>
  <c r="AE414" i="3"/>
  <c r="AF414" i="3" s="1"/>
  <c r="AD415" i="3"/>
  <c r="AE415" i="3"/>
  <c r="AF415" i="3" s="1"/>
  <c r="AD416" i="3"/>
  <c r="AE416" i="3"/>
  <c r="AF416" i="3" s="1"/>
  <c r="AD417" i="3"/>
  <c r="AE417" i="3"/>
  <c r="AF417" i="3" s="1"/>
  <c r="AD418" i="3"/>
  <c r="AE418" i="3"/>
  <c r="AF418" i="3" s="1"/>
  <c r="AD419" i="3"/>
  <c r="AE419" i="3"/>
  <c r="AF419" i="3" s="1"/>
  <c r="AD420" i="3"/>
  <c r="AE420" i="3"/>
  <c r="AF420" i="3" s="1"/>
  <c r="AD421" i="3"/>
  <c r="AE421" i="3"/>
  <c r="AF421" i="3" s="1"/>
  <c r="AD422" i="3"/>
  <c r="AE422" i="3"/>
  <c r="AF422" i="3" s="1"/>
  <c r="AD423" i="3"/>
  <c r="AE423" i="3"/>
  <c r="AF423" i="3" s="1"/>
  <c r="AD424" i="3"/>
  <c r="AE424" i="3"/>
  <c r="AF424" i="3" s="1"/>
  <c r="AD425" i="3"/>
  <c r="AE425" i="3"/>
  <c r="AF425" i="3" s="1"/>
  <c r="AD426" i="3"/>
  <c r="AE426" i="3"/>
  <c r="AF426" i="3" s="1"/>
  <c r="AD427" i="3"/>
  <c r="AE427" i="3"/>
  <c r="AF427" i="3" s="1"/>
  <c r="AD428" i="3"/>
  <c r="AE428" i="3"/>
  <c r="AF428" i="3" s="1"/>
  <c r="AD429" i="3"/>
  <c r="AE429" i="3"/>
  <c r="AF429" i="3" s="1"/>
  <c r="AD430" i="3"/>
  <c r="AE430" i="3"/>
  <c r="AF430" i="3" s="1"/>
  <c r="AD431" i="3"/>
  <c r="AE431" i="3"/>
  <c r="AF431" i="3" s="1"/>
  <c r="AD432" i="3"/>
  <c r="AE432" i="3"/>
  <c r="AF432" i="3" s="1"/>
  <c r="AD433" i="3"/>
  <c r="AE433" i="3"/>
  <c r="AF433" i="3" s="1"/>
  <c r="AD434" i="3"/>
  <c r="AE434" i="3"/>
  <c r="AF434" i="3" s="1"/>
  <c r="AD435" i="3"/>
  <c r="AE435" i="3"/>
  <c r="AF435" i="3" s="1"/>
  <c r="AD436" i="3"/>
  <c r="AE436" i="3"/>
  <c r="AF436" i="3" s="1"/>
  <c r="AD437" i="3"/>
  <c r="AE437" i="3"/>
  <c r="AF437" i="3" s="1"/>
  <c r="AD438" i="3"/>
  <c r="AE438" i="3"/>
  <c r="AF438" i="3" s="1"/>
  <c r="AD439" i="3"/>
  <c r="AE439" i="3"/>
  <c r="AF439" i="3" s="1"/>
  <c r="AD440" i="3"/>
  <c r="AE440" i="3"/>
  <c r="AF440" i="3" s="1"/>
  <c r="AD441" i="3"/>
  <c r="AE441" i="3"/>
  <c r="AF441" i="3" s="1"/>
  <c r="AD442" i="3"/>
  <c r="AE442" i="3"/>
  <c r="AF442" i="3" s="1"/>
  <c r="AD443" i="3"/>
  <c r="AE443" i="3"/>
  <c r="AF443" i="3" s="1"/>
  <c r="AD444" i="3"/>
  <c r="AE444" i="3"/>
  <c r="AF444" i="3" s="1"/>
  <c r="AD445" i="3"/>
  <c r="AE445" i="3"/>
  <c r="AF445" i="3" s="1"/>
  <c r="AD446" i="3"/>
  <c r="AE446" i="3"/>
  <c r="AF446" i="3" s="1"/>
  <c r="AD447" i="3"/>
  <c r="AE447" i="3"/>
  <c r="AF447" i="3" s="1"/>
  <c r="AD448" i="3"/>
  <c r="AE448" i="3"/>
  <c r="AF448" i="3" s="1"/>
  <c r="AD449" i="3"/>
  <c r="AE449" i="3"/>
  <c r="AF449" i="3" s="1"/>
  <c r="AD450" i="3"/>
  <c r="AE450" i="3"/>
  <c r="AF450" i="3" s="1"/>
  <c r="AD451" i="3"/>
  <c r="AE451" i="3"/>
  <c r="AF451" i="3" s="1"/>
  <c r="AD452" i="3"/>
  <c r="AE452" i="3"/>
  <c r="AF452" i="3" s="1"/>
  <c r="AD453" i="3"/>
  <c r="AE453" i="3"/>
  <c r="AF453" i="3" s="1"/>
  <c r="AD454" i="3"/>
  <c r="AE454" i="3"/>
  <c r="AF454" i="3" s="1"/>
  <c r="AD455" i="3"/>
  <c r="AE455" i="3"/>
  <c r="AF455" i="3" s="1"/>
  <c r="AD456" i="3"/>
  <c r="AE456" i="3"/>
  <c r="AF456" i="3" s="1"/>
  <c r="AD457" i="3"/>
  <c r="AE457" i="3"/>
  <c r="AF457" i="3" s="1"/>
  <c r="AD458" i="3"/>
  <c r="AE458" i="3"/>
  <c r="AF458" i="3" s="1"/>
  <c r="AD459" i="3"/>
  <c r="AE459" i="3"/>
  <c r="AF459" i="3" s="1"/>
  <c r="AD460" i="3"/>
  <c r="AE460" i="3"/>
  <c r="AF460" i="3" s="1"/>
  <c r="AD461" i="3"/>
  <c r="AE461" i="3"/>
  <c r="AF461" i="3" s="1"/>
  <c r="AD462" i="3"/>
  <c r="AE462" i="3"/>
  <c r="AF462" i="3" s="1"/>
  <c r="AD463" i="3"/>
  <c r="AE463" i="3"/>
  <c r="AF463" i="3" s="1"/>
  <c r="AD464" i="3"/>
  <c r="AE464" i="3"/>
  <c r="AF464" i="3" s="1"/>
  <c r="AD465" i="3"/>
  <c r="AE465" i="3"/>
  <c r="AF465" i="3" s="1"/>
  <c r="AD466" i="3"/>
  <c r="AE466" i="3"/>
  <c r="AF466" i="3" s="1"/>
  <c r="AD467" i="3"/>
  <c r="AE467" i="3"/>
  <c r="AF467" i="3" s="1"/>
  <c r="AD468" i="3"/>
  <c r="AE468" i="3"/>
  <c r="AF468" i="3" s="1"/>
  <c r="AD469" i="3"/>
  <c r="AE469" i="3"/>
  <c r="AF469" i="3" s="1"/>
  <c r="AD470" i="3"/>
  <c r="AE470" i="3"/>
  <c r="AF470" i="3" s="1"/>
  <c r="AD471" i="3"/>
  <c r="AE471" i="3"/>
  <c r="AF471" i="3" s="1"/>
  <c r="AD472" i="3"/>
  <c r="AE472" i="3"/>
  <c r="AF472" i="3" s="1"/>
  <c r="AD473" i="3"/>
  <c r="AE473" i="3"/>
  <c r="AF473" i="3" s="1"/>
  <c r="AD474" i="3"/>
  <c r="AE474" i="3"/>
  <c r="AF474" i="3" s="1"/>
  <c r="AD475" i="3"/>
  <c r="AE475" i="3"/>
  <c r="AF475" i="3" s="1"/>
  <c r="AD476" i="3"/>
  <c r="AE476" i="3"/>
  <c r="AF476" i="3" s="1"/>
  <c r="AD477" i="3"/>
  <c r="AE477" i="3"/>
  <c r="AF477" i="3" s="1"/>
  <c r="AD478" i="3"/>
  <c r="AE478" i="3"/>
  <c r="AF478" i="3" s="1"/>
  <c r="AD479" i="3"/>
  <c r="AE479" i="3"/>
  <c r="AF479" i="3" s="1"/>
  <c r="AD480" i="3"/>
  <c r="AE480" i="3"/>
  <c r="AF480" i="3" s="1"/>
  <c r="AD481" i="3"/>
  <c r="AE481" i="3"/>
  <c r="AF481" i="3" s="1"/>
  <c r="AD482" i="3"/>
  <c r="AE482" i="3"/>
  <c r="AF482" i="3" s="1"/>
  <c r="AD483" i="3"/>
  <c r="AE483" i="3"/>
  <c r="AF483" i="3" s="1"/>
  <c r="AD484" i="3"/>
  <c r="AE484" i="3"/>
  <c r="AF484" i="3" s="1"/>
  <c r="AD485" i="3"/>
  <c r="AE485" i="3"/>
  <c r="AF485" i="3" s="1"/>
  <c r="AD486" i="3"/>
  <c r="AE486" i="3"/>
  <c r="AF486" i="3" s="1"/>
  <c r="AD487" i="3"/>
  <c r="AE487" i="3"/>
  <c r="AF487" i="3" s="1"/>
  <c r="AD488" i="3"/>
  <c r="AE488" i="3"/>
  <c r="AF488" i="3" s="1"/>
  <c r="AD489" i="3"/>
  <c r="AE489" i="3"/>
  <c r="AF489" i="3" s="1"/>
  <c r="AD490" i="3"/>
  <c r="AE490" i="3"/>
  <c r="AF490" i="3" s="1"/>
  <c r="AD491" i="3"/>
  <c r="AE491" i="3"/>
  <c r="AF491" i="3" s="1"/>
  <c r="AD492" i="3"/>
  <c r="AE492" i="3"/>
  <c r="AF492" i="3" s="1"/>
  <c r="AD493" i="3"/>
  <c r="AE493" i="3"/>
  <c r="AF493" i="3" s="1"/>
  <c r="AD494" i="3"/>
  <c r="AE494" i="3"/>
  <c r="AF494" i="3" s="1"/>
  <c r="AD495" i="3"/>
  <c r="AE495" i="3"/>
  <c r="AF495" i="3" s="1"/>
  <c r="AD496" i="3"/>
  <c r="AE496" i="3"/>
  <c r="AF496" i="3" s="1"/>
  <c r="AD497" i="3"/>
  <c r="AE497" i="3"/>
  <c r="AF497" i="3" s="1"/>
  <c r="AD498" i="3"/>
  <c r="AE498" i="3"/>
  <c r="AF498" i="3" s="1"/>
  <c r="AD499" i="3"/>
  <c r="AE499" i="3"/>
  <c r="AF499" i="3" s="1"/>
  <c r="AD500" i="3"/>
  <c r="AE500" i="3"/>
  <c r="AF500" i="3" s="1"/>
  <c r="AD501" i="3"/>
  <c r="AE501" i="3"/>
  <c r="AF501" i="3" s="1"/>
  <c r="AD502" i="3"/>
  <c r="AE502" i="3"/>
  <c r="AF502" i="3" s="1"/>
  <c r="AD503" i="3"/>
  <c r="AE503" i="3"/>
  <c r="AF503" i="3" s="1"/>
  <c r="AD504" i="3"/>
  <c r="AE504" i="3"/>
  <c r="AF504" i="3" s="1"/>
  <c r="AD505" i="3"/>
  <c r="AE505" i="3"/>
  <c r="AF505" i="3" s="1"/>
  <c r="AD506" i="3"/>
  <c r="AE506" i="3"/>
  <c r="AF506" i="3" s="1"/>
  <c r="AD507" i="3"/>
  <c r="AE507" i="3"/>
  <c r="AF507" i="3" s="1"/>
  <c r="AD508" i="3"/>
  <c r="AE508" i="3"/>
  <c r="AF508" i="3" s="1"/>
  <c r="AD509" i="3"/>
  <c r="AE509" i="3"/>
  <c r="AF509" i="3" s="1"/>
  <c r="AD510" i="3"/>
  <c r="AE510" i="3"/>
  <c r="AF510" i="3" s="1"/>
  <c r="AD511" i="3"/>
  <c r="AE511" i="3"/>
  <c r="AF511" i="3" s="1"/>
  <c r="AD512" i="3"/>
  <c r="AE512" i="3"/>
  <c r="AF512" i="3" s="1"/>
  <c r="AD513" i="3"/>
  <c r="AE513" i="3"/>
  <c r="AF513" i="3" s="1"/>
  <c r="AD514" i="3"/>
  <c r="AE514" i="3"/>
  <c r="AF514" i="3" s="1"/>
  <c r="AD515" i="3"/>
  <c r="AE515" i="3"/>
  <c r="AF515" i="3" s="1"/>
  <c r="AD516" i="3"/>
  <c r="AE516" i="3"/>
  <c r="AF516" i="3" s="1"/>
  <c r="AD517" i="3"/>
  <c r="AE517" i="3"/>
  <c r="AF517" i="3" s="1"/>
  <c r="AD518" i="3"/>
  <c r="AE518" i="3"/>
  <c r="AF518" i="3" s="1"/>
  <c r="AD519" i="3"/>
  <c r="AE519" i="3"/>
  <c r="AF519" i="3" s="1"/>
  <c r="AD520" i="3"/>
  <c r="AE520" i="3"/>
  <c r="AF520" i="3" s="1"/>
  <c r="AD521" i="3"/>
  <c r="AE521" i="3"/>
  <c r="AF521" i="3" s="1"/>
  <c r="AD522" i="3"/>
  <c r="AE522" i="3"/>
  <c r="AF522" i="3" s="1"/>
  <c r="AD523" i="3"/>
  <c r="AE523" i="3"/>
  <c r="AF523" i="3" s="1"/>
  <c r="AD524" i="3"/>
  <c r="AE524" i="3"/>
  <c r="AF524" i="3" s="1"/>
  <c r="AD525" i="3"/>
  <c r="AE525" i="3"/>
  <c r="AF525" i="3" s="1"/>
  <c r="AD526" i="3"/>
  <c r="AE526" i="3"/>
  <c r="AF526" i="3" s="1"/>
  <c r="AD527" i="3"/>
  <c r="AE527" i="3"/>
  <c r="AF527" i="3" s="1"/>
  <c r="AD528" i="3"/>
  <c r="AE528" i="3"/>
  <c r="AF528" i="3" s="1"/>
  <c r="AD529" i="3"/>
  <c r="AE529" i="3"/>
  <c r="AF529" i="3" s="1"/>
  <c r="AD530" i="3"/>
  <c r="AE530" i="3"/>
  <c r="AF530" i="3" s="1"/>
  <c r="AD531" i="3"/>
  <c r="AE531" i="3"/>
  <c r="AF531" i="3" s="1"/>
  <c r="AD532" i="3"/>
  <c r="AE532" i="3"/>
  <c r="AF532" i="3" s="1"/>
  <c r="AD533" i="3"/>
  <c r="AE533" i="3"/>
  <c r="AF533" i="3" s="1"/>
  <c r="AD534" i="3"/>
  <c r="AE534" i="3"/>
  <c r="AF534" i="3" s="1"/>
  <c r="AD535" i="3"/>
  <c r="AE535" i="3"/>
  <c r="AF535" i="3" s="1"/>
  <c r="AD536" i="3"/>
  <c r="AE536" i="3"/>
  <c r="AF536" i="3" s="1"/>
  <c r="AD537" i="3"/>
  <c r="AE537" i="3"/>
  <c r="AF537" i="3" s="1"/>
  <c r="AD538" i="3"/>
  <c r="AE538" i="3"/>
  <c r="AF538" i="3" s="1"/>
  <c r="AD539" i="3"/>
  <c r="AE539" i="3"/>
  <c r="AF539" i="3" s="1"/>
  <c r="AD540" i="3"/>
  <c r="AE540" i="3"/>
  <c r="AF540" i="3" s="1"/>
  <c r="AD541" i="3"/>
  <c r="AE541" i="3"/>
  <c r="AF541" i="3" s="1"/>
  <c r="AD542" i="3"/>
  <c r="AE542" i="3"/>
  <c r="AF542" i="3" s="1"/>
  <c r="AD543" i="3"/>
  <c r="AE543" i="3"/>
  <c r="AF543" i="3" s="1"/>
  <c r="AD544" i="3"/>
  <c r="AE544" i="3"/>
  <c r="AF544" i="3" s="1"/>
  <c r="AD545" i="3"/>
  <c r="AE545" i="3"/>
  <c r="AF545" i="3" s="1"/>
  <c r="AD546" i="3"/>
  <c r="AE546" i="3"/>
  <c r="AF546" i="3" s="1"/>
  <c r="AD547" i="3"/>
  <c r="AE547" i="3"/>
  <c r="AF547" i="3" s="1"/>
  <c r="AD548" i="3"/>
  <c r="AE548" i="3"/>
  <c r="AF548" i="3" s="1"/>
  <c r="AD549" i="3"/>
  <c r="AE549" i="3"/>
  <c r="AF549" i="3" s="1"/>
  <c r="AD550" i="3"/>
  <c r="AE550" i="3"/>
  <c r="AF550" i="3" s="1"/>
  <c r="AD551" i="3"/>
  <c r="AE551" i="3"/>
  <c r="AF551" i="3" s="1"/>
  <c r="AD552" i="3"/>
  <c r="AE552" i="3"/>
  <c r="AF552" i="3" s="1"/>
  <c r="AD553" i="3"/>
  <c r="AE553" i="3"/>
  <c r="AF553" i="3" s="1"/>
  <c r="AD554" i="3"/>
  <c r="AE554" i="3"/>
  <c r="AF554" i="3" s="1"/>
  <c r="AD555" i="3"/>
  <c r="AE555" i="3"/>
  <c r="AF555" i="3" s="1"/>
  <c r="AD556" i="3"/>
  <c r="AE556" i="3"/>
  <c r="AF556" i="3" s="1"/>
  <c r="AD557" i="3"/>
  <c r="AE557" i="3"/>
  <c r="AF557" i="3" s="1"/>
  <c r="AD558" i="3"/>
  <c r="AE558" i="3"/>
  <c r="AF558" i="3" s="1"/>
  <c r="AD559" i="3"/>
  <c r="AE559" i="3"/>
  <c r="AF559" i="3" s="1"/>
  <c r="AD560" i="3"/>
  <c r="AE560" i="3"/>
  <c r="AF560" i="3" s="1"/>
  <c r="AD561" i="3"/>
  <c r="AE561" i="3"/>
  <c r="AF561" i="3" s="1"/>
  <c r="AD562" i="3"/>
  <c r="AE562" i="3"/>
  <c r="AF562" i="3" s="1"/>
  <c r="AD563" i="3"/>
  <c r="AE563" i="3"/>
  <c r="AF563" i="3" s="1"/>
  <c r="AD564" i="3"/>
  <c r="AE564" i="3"/>
  <c r="AF564" i="3" s="1"/>
  <c r="AD565" i="3"/>
  <c r="AE565" i="3"/>
  <c r="AF565" i="3" s="1"/>
  <c r="AD566" i="3"/>
  <c r="AE566" i="3"/>
  <c r="AF566" i="3" s="1"/>
  <c r="AD567" i="3"/>
  <c r="AE567" i="3"/>
  <c r="AF567" i="3" s="1"/>
  <c r="AD568" i="3"/>
  <c r="AE568" i="3"/>
  <c r="AF568" i="3" s="1"/>
  <c r="AD569" i="3"/>
  <c r="AE569" i="3"/>
  <c r="AF569" i="3" s="1"/>
  <c r="AD570" i="3"/>
  <c r="AE570" i="3"/>
  <c r="AF570" i="3" s="1"/>
  <c r="AD571" i="3"/>
  <c r="AE571" i="3"/>
  <c r="AF571" i="3" s="1"/>
  <c r="AD572" i="3"/>
  <c r="AE572" i="3"/>
  <c r="AF572" i="3" s="1"/>
  <c r="AD573" i="3"/>
  <c r="AE573" i="3"/>
  <c r="AF573" i="3" s="1"/>
  <c r="AD574" i="3"/>
  <c r="AE574" i="3"/>
  <c r="AF574" i="3" s="1"/>
  <c r="AD575" i="3"/>
  <c r="AE575" i="3"/>
  <c r="AF575" i="3" s="1"/>
  <c r="AD576" i="3"/>
  <c r="AE576" i="3"/>
  <c r="AF576" i="3" s="1"/>
  <c r="AD577" i="3"/>
  <c r="AE577" i="3"/>
  <c r="AF577" i="3" s="1"/>
  <c r="AD578" i="3"/>
  <c r="AE578" i="3"/>
  <c r="AF578" i="3" s="1"/>
  <c r="AD579" i="3"/>
  <c r="AE579" i="3"/>
  <c r="AF579" i="3" s="1"/>
  <c r="AD580" i="3"/>
  <c r="AE580" i="3"/>
  <c r="AF580" i="3" s="1"/>
  <c r="AD581" i="3"/>
  <c r="AE581" i="3"/>
  <c r="AF581" i="3" s="1"/>
  <c r="AD582" i="3"/>
  <c r="AE582" i="3"/>
  <c r="AF582" i="3" s="1"/>
  <c r="AD583" i="3"/>
  <c r="AE583" i="3"/>
  <c r="AF583" i="3" s="1"/>
  <c r="AD584" i="3"/>
  <c r="AE584" i="3"/>
  <c r="AF584" i="3" s="1"/>
  <c r="AD585" i="3"/>
  <c r="AE585" i="3"/>
  <c r="AF585" i="3" s="1"/>
  <c r="AD586" i="3"/>
  <c r="AE586" i="3"/>
  <c r="AF586" i="3" s="1"/>
  <c r="AD587" i="3"/>
  <c r="AE587" i="3"/>
  <c r="AF587" i="3" s="1"/>
  <c r="AD588" i="3"/>
  <c r="AE588" i="3"/>
  <c r="AF588" i="3" s="1"/>
  <c r="AD589" i="3"/>
  <c r="AE589" i="3"/>
  <c r="AF589" i="3" s="1"/>
  <c r="AD590" i="3"/>
  <c r="AE590" i="3"/>
  <c r="AF590" i="3" s="1"/>
  <c r="AD591" i="3"/>
  <c r="AE591" i="3"/>
  <c r="AF591" i="3" s="1"/>
  <c r="AD592" i="3"/>
  <c r="AE592" i="3"/>
  <c r="AF592" i="3" s="1"/>
  <c r="AD593" i="3"/>
  <c r="AE593" i="3"/>
  <c r="AF593" i="3" s="1"/>
  <c r="AD594" i="3"/>
  <c r="AE594" i="3"/>
  <c r="AF594" i="3" s="1"/>
  <c r="AD595" i="3"/>
  <c r="AE595" i="3"/>
  <c r="AF595" i="3" s="1"/>
  <c r="AD596" i="3"/>
  <c r="AE596" i="3"/>
  <c r="AF596" i="3" s="1"/>
  <c r="AD597" i="3"/>
  <c r="AE597" i="3"/>
  <c r="AF597" i="3" s="1"/>
  <c r="AD598" i="3"/>
  <c r="AE598" i="3"/>
  <c r="AF598" i="3" s="1"/>
  <c r="AD599" i="3"/>
  <c r="AE599" i="3"/>
  <c r="AF599" i="3" s="1"/>
  <c r="AD600" i="3"/>
  <c r="AE600" i="3"/>
  <c r="AF600" i="3" s="1"/>
  <c r="AD601" i="3"/>
  <c r="AE601" i="3"/>
  <c r="AF601" i="3" s="1"/>
  <c r="AD602" i="3"/>
  <c r="AE602" i="3"/>
  <c r="AF602" i="3" s="1"/>
  <c r="AD603" i="3"/>
  <c r="AE603" i="3"/>
  <c r="AF603" i="3" s="1"/>
  <c r="AD604" i="3"/>
  <c r="AE604" i="3"/>
  <c r="AF604" i="3" s="1"/>
  <c r="AD605" i="3"/>
  <c r="AE605" i="3"/>
  <c r="AF605" i="3" s="1"/>
  <c r="AD606" i="3"/>
  <c r="AE606" i="3"/>
  <c r="AF606" i="3" s="1"/>
  <c r="AD607" i="3"/>
  <c r="AE607" i="3"/>
  <c r="AF607" i="3" s="1"/>
  <c r="AD608" i="3"/>
  <c r="AE608" i="3"/>
  <c r="AF608" i="3" s="1"/>
  <c r="AD609" i="3"/>
  <c r="AE609" i="3"/>
  <c r="AF609" i="3" s="1"/>
  <c r="AD610" i="3"/>
  <c r="AE610" i="3"/>
  <c r="AF610" i="3" s="1"/>
  <c r="AD611" i="3"/>
  <c r="AE611" i="3"/>
  <c r="AF611" i="3" s="1"/>
  <c r="AD612" i="3"/>
  <c r="AE612" i="3"/>
  <c r="AF612" i="3" s="1"/>
  <c r="AD613" i="3"/>
  <c r="AE613" i="3"/>
  <c r="AF613" i="3" s="1"/>
  <c r="AD614" i="3"/>
  <c r="AE614" i="3"/>
  <c r="AF614" i="3" s="1"/>
  <c r="AD615" i="3"/>
  <c r="AE615" i="3"/>
  <c r="AF615" i="3" s="1"/>
  <c r="AD616" i="3"/>
  <c r="AE616" i="3"/>
  <c r="AF616" i="3" s="1"/>
  <c r="AD617" i="3"/>
  <c r="AE617" i="3"/>
  <c r="AF617" i="3" s="1"/>
  <c r="AD618" i="3"/>
  <c r="AE618" i="3"/>
  <c r="AF618" i="3" s="1"/>
  <c r="AD619" i="3"/>
  <c r="AE619" i="3"/>
  <c r="AF619" i="3" s="1"/>
  <c r="AD620" i="3"/>
  <c r="AE620" i="3"/>
  <c r="AF620" i="3" s="1"/>
  <c r="Q7" i="3"/>
  <c r="F16" i="5" s="1"/>
  <c r="G16" i="5" s="1"/>
  <c r="AF90" i="3"/>
  <c r="AF78" i="3"/>
  <c r="AF66" i="3"/>
  <c r="AG39" i="3"/>
  <c r="L8" i="6" s="1"/>
  <c r="AG105" i="3"/>
  <c r="L30" i="6" s="1"/>
  <c r="AG106" i="3"/>
  <c r="M30" i="6" s="1"/>
  <c r="AG102" i="3"/>
  <c r="L29" i="6" s="1"/>
  <c r="AG99" i="3"/>
  <c r="L28" i="6" s="1"/>
  <c r="AG96" i="3"/>
  <c r="L27" i="6" s="1"/>
  <c r="AG93" i="3"/>
  <c r="L26" i="6" s="1"/>
  <c r="AG90" i="3"/>
  <c r="L25" i="6" s="1"/>
  <c r="AG88" i="3"/>
  <c r="M24" i="6" s="1"/>
  <c r="AG87" i="3"/>
  <c r="L24" i="6" s="1"/>
  <c r="AG84" i="3"/>
  <c r="L23" i="6" s="1"/>
  <c r="AG63" i="3"/>
  <c r="L16" i="6" s="1"/>
  <c r="AG61" i="3"/>
  <c r="M15" i="6" s="1"/>
  <c r="AG49" i="3"/>
  <c r="M11" i="6" s="1"/>
  <c r="AF45" i="3"/>
  <c r="AG45" i="3"/>
  <c r="L10" i="6" s="1"/>
  <c r="AG36" i="3"/>
  <c r="L7" i="6" s="1"/>
  <c r="AG34" i="3"/>
  <c r="M6" i="6" s="1"/>
  <c r="AG81" i="3"/>
  <c r="L22" i="6" s="1"/>
  <c r="AG78" i="3"/>
  <c r="L21" i="6" s="1"/>
  <c r="AG75" i="3"/>
  <c r="L20" i="6" s="1"/>
  <c r="AG72" i="3"/>
  <c r="L19" i="6" s="1"/>
  <c r="AG69" i="3"/>
  <c r="L18" i="6" s="1"/>
  <c r="AG66" i="3"/>
  <c r="L17" i="6" s="1"/>
  <c r="AG64" i="3"/>
  <c r="M16" i="6" s="1"/>
  <c r="AF60" i="3"/>
  <c r="AG60" i="3"/>
  <c r="L15" i="6" s="1"/>
  <c r="AG57" i="3"/>
  <c r="L14" i="6" s="1"/>
  <c r="AF54" i="3"/>
  <c r="AG54" i="3"/>
  <c r="L13" i="6" s="1"/>
  <c r="AG52" i="3"/>
  <c r="M12" i="6" s="1"/>
  <c r="AG51" i="3"/>
  <c r="L12" i="6" s="1"/>
  <c r="AG48" i="3"/>
  <c r="L11" i="6" s="1"/>
  <c r="AF42" i="3"/>
  <c r="AG42" i="3"/>
  <c r="L9" i="6" s="1"/>
  <c r="AG37" i="3"/>
  <c r="M7" i="6" s="1"/>
  <c r="AG33" i="3"/>
  <c r="L6" i="6" s="1"/>
  <c r="AG30" i="3"/>
  <c r="L5" i="6" s="1"/>
  <c r="AI21" i="4"/>
  <c r="AJ21" i="4"/>
  <c r="H175" i="6" l="1"/>
  <c r="H67" i="6"/>
  <c r="H31" i="6"/>
  <c r="K6" i="6"/>
  <c r="K19" i="6"/>
  <c r="H199" i="6"/>
  <c r="K39" i="6"/>
  <c r="K111" i="6"/>
  <c r="K167" i="6"/>
  <c r="H145" i="6"/>
  <c r="H77" i="6"/>
  <c r="H157" i="6"/>
  <c r="K17" i="6"/>
  <c r="H165" i="6"/>
  <c r="K109" i="6"/>
  <c r="K157" i="6"/>
  <c r="K173" i="6"/>
  <c r="K201" i="6"/>
  <c r="H17" i="6"/>
  <c r="H173" i="6"/>
  <c r="H181" i="6"/>
  <c r="H149" i="6"/>
  <c r="K77" i="6"/>
  <c r="K101" i="6"/>
  <c r="K129" i="6"/>
  <c r="K141" i="6"/>
  <c r="K161" i="6"/>
  <c r="K181" i="6"/>
  <c r="H61" i="6"/>
  <c r="H93" i="6"/>
  <c r="K13" i="6"/>
  <c r="K45" i="6"/>
  <c r="K149" i="6"/>
  <c r="K197" i="6"/>
  <c r="H47" i="6"/>
  <c r="H55" i="6"/>
  <c r="H95" i="6"/>
  <c r="H151" i="6"/>
  <c r="K15" i="6"/>
  <c r="H119" i="6"/>
  <c r="H59" i="6"/>
  <c r="K67" i="6"/>
  <c r="K143" i="6"/>
  <c r="K159" i="6"/>
  <c r="K191" i="6"/>
  <c r="H6" i="6"/>
  <c r="H19" i="6"/>
  <c r="H35" i="6"/>
  <c r="H51" i="6"/>
  <c r="H71" i="6"/>
  <c r="H191" i="6"/>
  <c r="H15" i="6"/>
  <c r="K23" i="6"/>
  <c r="H183" i="6"/>
  <c r="K47" i="6"/>
  <c r="K71" i="6"/>
  <c r="K175" i="6"/>
  <c r="H10" i="6"/>
  <c r="H39" i="6"/>
  <c r="H103" i="6"/>
  <c r="H143" i="6"/>
  <c r="H167" i="6"/>
  <c r="H23" i="6"/>
  <c r="H159" i="6"/>
  <c r="K31" i="6"/>
  <c r="K51" i="6"/>
  <c r="K151" i="6"/>
  <c r="K199" i="6"/>
  <c r="C5" i="7"/>
  <c r="K5" i="7" s="1"/>
  <c r="E5" i="7"/>
  <c r="C4" i="7"/>
  <c r="J4" i="7" s="1"/>
  <c r="E4" i="7"/>
  <c r="C3" i="7"/>
  <c r="J3" i="7" s="1"/>
  <c r="E3" i="7"/>
  <c r="C2" i="7"/>
  <c r="K2" i="7" s="1"/>
  <c r="E2" i="7"/>
  <c r="AF24" i="4"/>
  <c r="K5" i="6"/>
  <c r="H180" i="6"/>
  <c r="H164" i="6"/>
  <c r="H156" i="6"/>
  <c r="K136" i="6"/>
  <c r="K132" i="6"/>
  <c r="H128" i="6"/>
  <c r="H124" i="6"/>
  <c r="K108" i="6"/>
  <c r="K104" i="6"/>
  <c r="H100" i="6"/>
  <c r="K96" i="6"/>
  <c r="K92" i="6"/>
  <c r="H88" i="6"/>
  <c r="K64" i="6"/>
  <c r="H44" i="6"/>
  <c r="H36" i="6"/>
  <c r="H32" i="6"/>
  <c r="K28" i="6"/>
  <c r="H24" i="6"/>
  <c r="K16" i="6"/>
  <c r="J11" i="7"/>
  <c r="I11" i="7"/>
  <c r="AG24" i="4"/>
  <c r="L3" i="7" s="1"/>
  <c r="J5" i="7"/>
  <c r="I5" i="7"/>
  <c r="F5" i="7"/>
  <c r="H5" i="7"/>
  <c r="AF21" i="4"/>
  <c r="AG21" i="4" s="1"/>
  <c r="L2" i="7" s="1"/>
  <c r="H5" i="6"/>
  <c r="K24" i="6"/>
  <c r="K40" i="6"/>
  <c r="K100" i="6"/>
  <c r="H116" i="6"/>
  <c r="K124" i="6"/>
  <c r="H16" i="6"/>
  <c r="H132" i="6"/>
  <c r="H108" i="6"/>
  <c r="H40" i="6"/>
  <c r="K72" i="6"/>
  <c r="K44" i="6"/>
  <c r="K128" i="6"/>
  <c r="H92" i="6"/>
  <c r="H64" i="6"/>
  <c r="K88" i="6"/>
  <c r="K180" i="6"/>
  <c r="K36" i="6"/>
  <c r="K80" i="6"/>
  <c r="H136" i="6"/>
  <c r="AF22" i="3"/>
  <c r="AG22" i="3" s="1"/>
  <c r="M2" i="6" s="1"/>
  <c r="H105" i="6"/>
  <c r="K8" i="6"/>
  <c r="H42" i="6"/>
  <c r="H137" i="6"/>
  <c r="H201" i="6"/>
  <c r="K105" i="6"/>
  <c r="K177" i="6"/>
  <c r="H194" i="6"/>
  <c r="K186" i="6"/>
  <c r="K50" i="6"/>
  <c r="K27" i="6"/>
  <c r="H81" i="6"/>
  <c r="H153" i="6"/>
  <c r="K42" i="6"/>
  <c r="H97" i="6"/>
  <c r="K73" i="6"/>
  <c r="H41" i="6"/>
  <c r="I8" i="6"/>
  <c r="H161" i="6"/>
  <c r="K97" i="6"/>
  <c r="K145" i="6"/>
  <c r="I47" i="6"/>
  <c r="K49" i="6"/>
  <c r="K113" i="6"/>
  <c r="I198" i="6"/>
  <c r="I182" i="6"/>
  <c r="I174" i="6"/>
  <c r="K166" i="6"/>
  <c r="I150" i="6"/>
  <c r="I142" i="6"/>
  <c r="I134" i="6"/>
  <c r="I118" i="6"/>
  <c r="I54" i="6"/>
  <c r="K185" i="6"/>
  <c r="H113" i="6"/>
  <c r="H177" i="6"/>
  <c r="H49" i="6"/>
  <c r="H89" i="6"/>
  <c r="K81" i="6"/>
  <c r="K169" i="6"/>
  <c r="I22" i="6"/>
  <c r="H169" i="6"/>
  <c r="H73" i="6"/>
  <c r="H121" i="6"/>
  <c r="H185" i="6"/>
  <c r="K121" i="6"/>
  <c r="K137" i="6"/>
  <c r="K153" i="6"/>
  <c r="K193" i="6"/>
  <c r="H129" i="6"/>
  <c r="H193" i="6"/>
  <c r="H8" i="6"/>
  <c r="I179" i="6"/>
  <c r="I171" i="6"/>
  <c r="I147" i="6"/>
  <c r="I139" i="6"/>
  <c r="I115" i="6"/>
  <c r="H99" i="6"/>
  <c r="AF21" i="3"/>
  <c r="AG21" i="3" s="1"/>
  <c r="L2" i="6" s="1"/>
  <c r="AG28" i="3"/>
  <c r="M4" i="6" s="1"/>
  <c r="AF25" i="3"/>
  <c r="AG25" i="3" s="1"/>
  <c r="M3" i="6" s="1"/>
  <c r="AF27" i="3"/>
  <c r="AG27" i="3" s="1"/>
  <c r="L4" i="6" s="1"/>
  <c r="AF23" i="3"/>
  <c r="AG23" i="3" s="1"/>
  <c r="N2" i="6" s="1"/>
  <c r="I201" i="7"/>
  <c r="J201" i="7"/>
  <c r="I193" i="7"/>
  <c r="J193" i="7"/>
  <c r="F121" i="7"/>
  <c r="H14" i="7"/>
  <c r="H183" i="7"/>
  <c r="H151" i="7"/>
  <c r="H55" i="7"/>
  <c r="F63" i="7"/>
  <c r="F113" i="7"/>
  <c r="H177" i="7"/>
  <c r="H8" i="7"/>
  <c r="K145" i="7"/>
  <c r="K81" i="7"/>
  <c r="K33" i="7"/>
  <c r="K14" i="7"/>
  <c r="K47" i="7"/>
  <c r="K119" i="7"/>
  <c r="D151" i="7"/>
  <c r="E151" i="7" s="1"/>
  <c r="D127" i="7"/>
  <c r="E127" i="7" s="1"/>
  <c r="I192" i="7"/>
  <c r="J192" i="7"/>
  <c r="F184" i="7"/>
  <c r="J184" i="7"/>
  <c r="D160" i="7"/>
  <c r="E160" i="7" s="1"/>
  <c r="J160" i="7"/>
  <c r="K128" i="7"/>
  <c r="J128" i="7"/>
  <c r="J120" i="7"/>
  <c r="F112" i="7"/>
  <c r="J112" i="7"/>
  <c r="H104" i="7"/>
  <c r="J104" i="7"/>
  <c r="H96" i="7"/>
  <c r="J96" i="7"/>
  <c r="F88" i="7"/>
  <c r="J88" i="7"/>
  <c r="H80" i="7"/>
  <c r="J80" i="7"/>
  <c r="H72" i="7"/>
  <c r="J72" i="7"/>
  <c r="J64" i="7"/>
  <c r="J56" i="7"/>
  <c r="K48" i="7"/>
  <c r="J48" i="7"/>
  <c r="J40" i="7"/>
  <c r="K32" i="7"/>
  <c r="J32" i="7"/>
  <c r="F23" i="7"/>
  <c r="J23" i="7"/>
  <c r="I191" i="7"/>
  <c r="J191" i="7"/>
  <c r="H79" i="7"/>
  <c r="J79" i="7"/>
  <c r="I199" i="7"/>
  <c r="J199" i="7"/>
  <c r="K111" i="7"/>
  <c r="J111" i="7"/>
  <c r="H103" i="7"/>
  <c r="J103" i="7"/>
  <c r="J95" i="7"/>
  <c r="H87" i="7"/>
  <c r="J87" i="7"/>
  <c r="F39" i="7"/>
  <c r="J39" i="7"/>
  <c r="F31" i="7"/>
  <c r="J31" i="7"/>
  <c r="I6" i="7"/>
  <c r="J6" i="7"/>
  <c r="F145" i="7"/>
  <c r="F33" i="7"/>
  <c r="F16" i="7"/>
  <c r="H6" i="7"/>
  <c r="H175" i="7"/>
  <c r="H143" i="7"/>
  <c r="H31" i="7"/>
  <c r="H33" i="7"/>
  <c r="H73" i="7"/>
  <c r="H169" i="7"/>
  <c r="K129" i="7"/>
  <c r="K65" i="7"/>
  <c r="K71" i="7"/>
  <c r="K159" i="7"/>
  <c r="K201" i="7"/>
  <c r="D169" i="7"/>
  <c r="E169" i="7" s="1"/>
  <c r="D145" i="7"/>
  <c r="E145" i="7" s="1"/>
  <c r="I198" i="7"/>
  <c r="J198" i="7"/>
  <c r="I190" i="7"/>
  <c r="J190" i="7"/>
  <c r="K166" i="7"/>
  <c r="J166" i="7"/>
  <c r="H158" i="7"/>
  <c r="J158" i="7"/>
  <c r="H150" i="7"/>
  <c r="J150" i="7"/>
  <c r="H142" i="7"/>
  <c r="J142" i="7"/>
  <c r="F134" i="7"/>
  <c r="J134" i="7"/>
  <c r="H126" i="7"/>
  <c r="J126" i="7"/>
  <c r="F118" i="7"/>
  <c r="J118" i="7"/>
  <c r="H110" i="7"/>
  <c r="J110" i="7"/>
  <c r="J102" i="7"/>
  <c r="H94" i="7"/>
  <c r="J94" i="7"/>
  <c r="J86" i="7"/>
  <c r="H78" i="7"/>
  <c r="J78" i="7"/>
  <c r="J70" i="7"/>
  <c r="K62" i="7"/>
  <c r="J62" i="7"/>
  <c r="F54" i="7"/>
  <c r="J54" i="7"/>
  <c r="J46" i="7"/>
  <c r="H38" i="7"/>
  <c r="J38" i="7"/>
  <c r="J30" i="7"/>
  <c r="D143" i="7"/>
  <c r="E143" i="7" s="1"/>
  <c r="I197" i="7"/>
  <c r="J197" i="7"/>
  <c r="H125" i="7"/>
  <c r="J125" i="7"/>
  <c r="I101" i="7"/>
  <c r="J101" i="7"/>
  <c r="I93" i="7"/>
  <c r="J93" i="7"/>
  <c r="I69" i="7"/>
  <c r="J69" i="7"/>
  <c r="I29" i="7"/>
  <c r="J29" i="7"/>
  <c r="I20" i="7"/>
  <c r="J20" i="7"/>
  <c r="F12" i="7"/>
  <c r="J12" i="7"/>
  <c r="K167" i="7"/>
  <c r="K177" i="7"/>
  <c r="F137" i="7"/>
  <c r="H199" i="7"/>
  <c r="H167" i="7"/>
  <c r="F95" i="7"/>
  <c r="F97" i="7"/>
  <c r="F193" i="7"/>
  <c r="H113" i="7"/>
  <c r="H153" i="7"/>
  <c r="H24" i="7"/>
  <c r="K55" i="7"/>
  <c r="K121" i="7"/>
  <c r="K24" i="7"/>
  <c r="K151" i="7"/>
  <c r="K22" i="7"/>
  <c r="K175" i="7"/>
  <c r="K193" i="7"/>
  <c r="D193" i="7"/>
  <c r="E193" i="7" s="1"/>
  <c r="D161" i="7"/>
  <c r="E161" i="7" s="1"/>
  <c r="J52" i="7"/>
  <c r="J44" i="7"/>
  <c r="F135" i="7"/>
  <c r="F199" i="7"/>
  <c r="F167" i="7"/>
  <c r="F71" i="7"/>
  <c r="H135" i="7"/>
  <c r="F73" i="7"/>
  <c r="F161" i="7"/>
  <c r="F47" i="7"/>
  <c r="H121" i="7"/>
  <c r="H193" i="7"/>
  <c r="H145" i="7"/>
  <c r="K113" i="7"/>
  <c r="K16" i="7"/>
  <c r="K143" i="7"/>
  <c r="K183" i="7"/>
  <c r="K161" i="7"/>
  <c r="D191" i="7"/>
  <c r="E191" i="7" s="1"/>
  <c r="D159" i="7"/>
  <c r="E159" i="7" s="1"/>
  <c r="D137" i="7"/>
  <c r="E137" i="7" s="1"/>
  <c r="I195" i="7"/>
  <c r="J195" i="7"/>
  <c r="H139" i="7"/>
  <c r="J139" i="7"/>
  <c r="K115" i="7"/>
  <c r="J115" i="7"/>
  <c r="F107" i="7"/>
  <c r="J107" i="7"/>
  <c r="J99" i="7"/>
  <c r="H83" i="7"/>
  <c r="J83" i="7"/>
  <c r="F75" i="7"/>
  <c r="J75" i="7"/>
  <c r="J67" i="7"/>
  <c r="H59" i="7"/>
  <c r="J59" i="7"/>
  <c r="J51" i="7"/>
  <c r="F43" i="7"/>
  <c r="J43" i="7"/>
  <c r="J35" i="7"/>
  <c r="K27" i="7"/>
  <c r="J27" i="7"/>
  <c r="I10" i="7"/>
  <c r="J10" i="7"/>
  <c r="K135" i="7"/>
  <c r="K191" i="7"/>
  <c r="D135" i="7"/>
  <c r="E135" i="7" s="1"/>
  <c r="I194" i="7"/>
  <c r="J194" i="7"/>
  <c r="D170" i="7"/>
  <c r="E170" i="7" s="1"/>
  <c r="J170" i="7"/>
  <c r="D146" i="7"/>
  <c r="E146" i="7" s="1"/>
  <c r="J146" i="7"/>
  <c r="J66" i="7"/>
  <c r="K34" i="7"/>
  <c r="J34" i="7"/>
  <c r="F30" i="7"/>
  <c r="D198" i="7"/>
  <c r="E198" i="7" s="1"/>
  <c r="D182" i="7"/>
  <c r="E182" i="7" s="1"/>
  <c r="F38" i="7"/>
  <c r="F96" i="7"/>
  <c r="K86" i="7"/>
  <c r="K21" i="7"/>
  <c r="K38" i="7"/>
  <c r="D158" i="7"/>
  <c r="E158" i="7" s="1"/>
  <c r="K13" i="7"/>
  <c r="D174" i="7"/>
  <c r="E174" i="7" s="1"/>
  <c r="K30" i="7"/>
  <c r="F13" i="7"/>
  <c r="F158" i="7"/>
  <c r="H144" i="7"/>
  <c r="H102" i="7"/>
  <c r="H198" i="7"/>
  <c r="K158" i="7"/>
  <c r="F190" i="7"/>
  <c r="F102" i="7"/>
  <c r="F86" i="7"/>
  <c r="H30" i="7"/>
  <c r="H166" i="7"/>
  <c r="K110" i="7"/>
  <c r="H86" i="7"/>
  <c r="F70" i="7"/>
  <c r="K190" i="7"/>
  <c r="D190" i="7"/>
  <c r="E190" i="7" s="1"/>
  <c r="D166" i="7"/>
  <c r="E166" i="7" s="1"/>
  <c r="K102" i="7"/>
  <c r="F21" i="7"/>
  <c r="F182" i="7"/>
  <c r="H190" i="7"/>
  <c r="K198" i="7"/>
  <c r="AF29" i="3"/>
  <c r="AG29" i="3" s="1"/>
  <c r="N4" i="6" s="1"/>
  <c r="AG26" i="3"/>
  <c r="N3" i="6" s="1"/>
  <c r="AG24" i="3"/>
  <c r="L3" i="6" s="1"/>
  <c r="S7" i="3"/>
  <c r="AF23" i="4"/>
  <c r="AG23" i="4" s="1"/>
  <c r="N2" i="7" s="1"/>
  <c r="H14" i="6"/>
  <c r="H46" i="6"/>
  <c r="K38" i="6"/>
  <c r="H155" i="6"/>
  <c r="K123" i="6"/>
  <c r="K147" i="6"/>
  <c r="K179" i="6"/>
  <c r="K195" i="6"/>
  <c r="H30" i="6"/>
  <c r="H53" i="6"/>
  <c r="K30" i="6"/>
  <c r="H187" i="6"/>
  <c r="K139" i="6"/>
  <c r="H38" i="6"/>
  <c r="K14" i="6"/>
  <c r="H123" i="6"/>
  <c r="H171" i="6"/>
  <c r="K22" i="6"/>
  <c r="H147" i="6"/>
  <c r="K155" i="6"/>
  <c r="K171" i="6"/>
  <c r="K46" i="6"/>
  <c r="H115" i="6"/>
  <c r="H179" i="6"/>
  <c r="H139" i="6"/>
  <c r="K115" i="6"/>
  <c r="K131" i="6"/>
  <c r="K187" i="6"/>
  <c r="I77" i="6"/>
  <c r="I70" i="6"/>
  <c r="K61" i="6"/>
  <c r="K68" i="6"/>
  <c r="K82" i="6"/>
  <c r="H68" i="6"/>
  <c r="K178" i="6"/>
  <c r="H106" i="6"/>
  <c r="H162" i="6"/>
  <c r="H186" i="6"/>
  <c r="K154" i="6"/>
  <c r="H90" i="6"/>
  <c r="H138" i="6"/>
  <c r="H45" i="6"/>
  <c r="K90" i="6"/>
  <c r="K194" i="6"/>
  <c r="H37" i="6"/>
  <c r="K29" i="6"/>
  <c r="K52" i="6"/>
  <c r="K106" i="6"/>
  <c r="K170" i="6"/>
  <c r="H170" i="6"/>
  <c r="H29" i="6"/>
  <c r="K21" i="6"/>
  <c r="K60" i="6"/>
  <c r="H75" i="6"/>
  <c r="K146" i="6"/>
  <c r="H146" i="6"/>
  <c r="H21" i="6"/>
  <c r="K37" i="6"/>
  <c r="H60" i="6"/>
  <c r="K138" i="6"/>
  <c r="H82" i="6"/>
  <c r="H178" i="6"/>
  <c r="H13" i="6"/>
  <c r="K162" i="6"/>
  <c r="I6" i="6"/>
  <c r="H18" i="6"/>
  <c r="K18" i="6"/>
  <c r="K156" i="6"/>
  <c r="K10" i="6"/>
  <c r="H188" i="6"/>
  <c r="K87" i="6"/>
  <c r="K133" i="6"/>
  <c r="K172" i="6"/>
  <c r="I18" i="6"/>
  <c r="H50" i="6"/>
  <c r="H150" i="6"/>
  <c r="H166" i="6"/>
  <c r="H65" i="6"/>
  <c r="H79" i="6"/>
  <c r="H127" i="6"/>
  <c r="K188" i="6"/>
  <c r="H117" i="6"/>
  <c r="K33" i="6"/>
  <c r="K48" i="6"/>
  <c r="K63" i="6"/>
  <c r="K79" i="6"/>
  <c r="K127" i="6"/>
  <c r="K135" i="6"/>
  <c r="K174" i="6"/>
  <c r="K196" i="6"/>
  <c r="K164" i="6"/>
  <c r="K35" i="6"/>
  <c r="I201" i="6"/>
  <c r="I61" i="6"/>
  <c r="K56" i="6"/>
  <c r="K65" i="6"/>
  <c r="K103" i="6"/>
  <c r="K12" i="6"/>
  <c r="H56" i="6"/>
  <c r="H135" i="6"/>
  <c r="K148" i="6"/>
  <c r="H109" i="6"/>
  <c r="K93" i="6"/>
  <c r="K117" i="6"/>
  <c r="K198" i="6"/>
  <c r="I137" i="6"/>
  <c r="I10" i="6"/>
  <c r="H190" i="6"/>
  <c r="H33" i="6"/>
  <c r="H12" i="6"/>
  <c r="H196" i="6"/>
  <c r="H27" i="6"/>
  <c r="H63" i="6"/>
  <c r="K119" i="6"/>
  <c r="K158" i="6"/>
  <c r="K190" i="6"/>
  <c r="H58" i="6"/>
  <c r="H158" i="6"/>
  <c r="H174" i="6"/>
  <c r="H101" i="6"/>
  <c r="H87" i="6"/>
  <c r="H111" i="6"/>
  <c r="H172" i="6"/>
  <c r="H133" i="6"/>
  <c r="K58" i="6"/>
  <c r="K85" i="6"/>
  <c r="K95" i="6"/>
  <c r="H148" i="6"/>
  <c r="H3" i="6"/>
  <c r="K3" i="6"/>
  <c r="K34" i="6"/>
  <c r="H26" i="6"/>
  <c r="K26" i="6"/>
  <c r="I41" i="6"/>
  <c r="K41" i="6"/>
  <c r="K55" i="6"/>
  <c r="K107" i="6"/>
  <c r="K99" i="6"/>
  <c r="K91" i="6"/>
  <c r="H91" i="6"/>
  <c r="H83" i="6"/>
  <c r="K83" i="6"/>
  <c r="H76" i="6"/>
  <c r="K76" i="6"/>
  <c r="K69" i="6"/>
  <c r="H69" i="6"/>
  <c r="H130" i="6"/>
  <c r="H122" i="6"/>
  <c r="K122" i="6"/>
  <c r="K114" i="6"/>
  <c r="H114" i="6"/>
  <c r="H200" i="6"/>
  <c r="K200" i="6"/>
  <c r="K192" i="6"/>
  <c r="K184" i="6"/>
  <c r="H184" i="6"/>
  <c r="H176" i="6"/>
  <c r="K168" i="6"/>
  <c r="K160" i="6"/>
  <c r="H160" i="6"/>
  <c r="K152" i="6"/>
  <c r="H152" i="6"/>
  <c r="H144" i="6"/>
  <c r="I113" i="6"/>
  <c r="I141" i="6"/>
  <c r="I59" i="6"/>
  <c r="I38" i="6"/>
  <c r="I7" i="6"/>
  <c r="AJ10" i="3"/>
  <c r="I83" i="6"/>
  <c r="I11" i="6"/>
  <c r="I166" i="6"/>
  <c r="I105" i="6"/>
  <c r="I173" i="6"/>
  <c r="I15" i="6"/>
  <c r="I110" i="6"/>
  <c r="I94" i="6"/>
  <c r="I50" i="6"/>
  <c r="I27" i="6"/>
  <c r="I149" i="6"/>
  <c r="I121" i="6"/>
  <c r="I109" i="6"/>
  <c r="I93" i="6"/>
  <c r="I82" i="6"/>
  <c r="I71" i="6"/>
  <c r="I65" i="6"/>
  <c r="I42" i="6"/>
  <c r="I19" i="6"/>
  <c r="I177" i="6"/>
  <c r="I103" i="6"/>
  <c r="I97" i="6"/>
  <c r="I86" i="6"/>
  <c r="I53" i="6"/>
  <c r="I30" i="6"/>
  <c r="I169" i="6"/>
  <c r="I102" i="6"/>
  <c r="I91" i="6"/>
  <c r="I85" i="6"/>
  <c r="I74" i="6"/>
  <c r="I63" i="6"/>
  <c r="I29" i="6"/>
  <c r="I181" i="6"/>
  <c r="I106" i="6"/>
  <c r="I95" i="6"/>
  <c r="I79" i="6"/>
  <c r="I51" i="6"/>
  <c r="I5" i="6"/>
  <c r="I145" i="6"/>
  <c r="I117" i="6"/>
  <c r="I111" i="6"/>
  <c r="I73" i="6"/>
  <c r="I62" i="6"/>
  <c r="I39" i="6"/>
  <c r="I33" i="6"/>
  <c r="I21" i="6"/>
  <c r="K4" i="6"/>
  <c r="H4" i="6"/>
  <c r="H52" i="6"/>
  <c r="H125" i="6"/>
  <c r="K43" i="6"/>
  <c r="K182" i="6"/>
  <c r="H25" i="6"/>
  <c r="H43" i="6"/>
  <c r="K25" i="6"/>
  <c r="K57" i="6"/>
  <c r="K89" i="6"/>
  <c r="K98" i="6"/>
  <c r="K125" i="6"/>
  <c r="K150" i="6"/>
  <c r="I189" i="6"/>
  <c r="I157" i="6"/>
  <c r="I125" i="6"/>
  <c r="I107" i="6"/>
  <c r="I98" i="6"/>
  <c r="I89" i="6"/>
  <c r="I75" i="6"/>
  <c r="I66" i="6"/>
  <c r="I57" i="6"/>
  <c r="I43" i="6"/>
  <c r="I34" i="6"/>
  <c r="I25" i="6"/>
  <c r="H131" i="6"/>
  <c r="K144" i="6"/>
  <c r="H195" i="6"/>
  <c r="K118" i="6"/>
  <c r="I9" i="6"/>
  <c r="I193" i="6"/>
  <c r="I161" i="6"/>
  <c r="I129" i="6"/>
  <c r="I101" i="6"/>
  <c r="I87" i="6"/>
  <c r="I78" i="6"/>
  <c r="I69" i="6"/>
  <c r="I55" i="6"/>
  <c r="I46" i="6"/>
  <c r="I37" i="6"/>
  <c r="I23" i="6"/>
  <c r="I14" i="6"/>
  <c r="H34" i="6"/>
  <c r="H66" i="6"/>
  <c r="H189" i="6"/>
  <c r="H107" i="6"/>
  <c r="K75" i="6"/>
  <c r="K163" i="6"/>
  <c r="H98" i="6"/>
  <c r="H57" i="6"/>
  <c r="K176" i="6"/>
  <c r="H163" i="6"/>
  <c r="K112" i="6"/>
  <c r="K189" i="6"/>
  <c r="I185" i="6"/>
  <c r="I153" i="6"/>
  <c r="I45" i="6"/>
  <c r="I31" i="6"/>
  <c r="I13" i="6"/>
  <c r="I3" i="6"/>
  <c r="I197" i="6"/>
  <c r="I165" i="6"/>
  <c r="I133" i="6"/>
  <c r="I99" i="6"/>
  <c r="I90" i="6"/>
  <c r="I81" i="6"/>
  <c r="I67" i="6"/>
  <c r="I58" i="6"/>
  <c r="I49" i="6"/>
  <c r="I35" i="6"/>
  <c r="I26" i="6"/>
  <c r="I17" i="6"/>
  <c r="H123" i="7"/>
  <c r="F187" i="7"/>
  <c r="F155" i="7"/>
  <c r="F67" i="7"/>
  <c r="K7" i="7"/>
  <c r="K139" i="7"/>
  <c r="K99" i="7"/>
  <c r="K67" i="7"/>
  <c r="D187" i="7"/>
  <c r="E187" i="7" s="1"/>
  <c r="D171" i="7"/>
  <c r="E171" i="7" s="1"/>
  <c r="I9" i="7"/>
  <c r="H115" i="7"/>
  <c r="H179" i="7"/>
  <c r="H147" i="7"/>
  <c r="H67" i="7"/>
  <c r="H7" i="7"/>
  <c r="K83" i="7"/>
  <c r="D155" i="7"/>
  <c r="E155" i="7" s="1"/>
  <c r="F139" i="7"/>
  <c r="H18" i="7"/>
  <c r="H107" i="7"/>
  <c r="H35" i="7"/>
  <c r="F179" i="7"/>
  <c r="F147" i="7"/>
  <c r="F59" i="7"/>
  <c r="F99" i="7"/>
  <c r="K131" i="7"/>
  <c r="K75" i="7"/>
  <c r="K155" i="7"/>
  <c r="F35" i="7"/>
  <c r="H99" i="7"/>
  <c r="H171" i="7"/>
  <c r="K163" i="7"/>
  <c r="K51" i="7"/>
  <c r="D195" i="7"/>
  <c r="E195" i="7" s="1"/>
  <c r="D131" i="7"/>
  <c r="E131" i="7" s="1"/>
  <c r="F83" i="7"/>
  <c r="F171" i="7"/>
  <c r="F51" i="7"/>
  <c r="F115" i="7"/>
  <c r="K43" i="7"/>
  <c r="K123" i="7"/>
  <c r="K171" i="7"/>
  <c r="D163" i="7"/>
  <c r="E163" i="7" s="1"/>
  <c r="AG22" i="4"/>
  <c r="M2" i="7" s="1"/>
  <c r="F131" i="7"/>
  <c r="F18" i="7"/>
  <c r="F7" i="7"/>
  <c r="H195" i="7"/>
  <c r="H163" i="7"/>
  <c r="H51" i="7"/>
  <c r="K179" i="7"/>
  <c r="D179" i="7"/>
  <c r="E179" i="7" s="1"/>
  <c r="D147" i="7"/>
  <c r="E147" i="7" s="1"/>
  <c r="F195" i="7"/>
  <c r="F163" i="7"/>
  <c r="K147" i="7"/>
  <c r="K187" i="7"/>
  <c r="K35" i="7"/>
  <c r="I8" i="7"/>
  <c r="AH10" i="4"/>
  <c r="AG28" i="4"/>
  <c r="M4" i="7" s="1"/>
  <c r="F40" i="7"/>
  <c r="H88" i="7"/>
  <c r="AG29" i="4"/>
  <c r="N4" i="7" s="1"/>
  <c r="K80" i="7"/>
  <c r="H184" i="7"/>
  <c r="F80" i="7"/>
  <c r="F168" i="7"/>
  <c r="H32" i="7"/>
  <c r="K88" i="7"/>
  <c r="K152" i="7"/>
  <c r="D168" i="7"/>
  <c r="E168" i="7" s="1"/>
  <c r="D144" i="7"/>
  <c r="E144" i="7" s="1"/>
  <c r="D128" i="7"/>
  <c r="E128" i="7" s="1"/>
  <c r="F128" i="7"/>
  <c r="F56" i="7"/>
  <c r="H152" i="7"/>
  <c r="H200" i="7"/>
  <c r="K96" i="7"/>
  <c r="K176" i="7"/>
  <c r="F104" i="7"/>
  <c r="F152" i="7"/>
  <c r="H136" i="7"/>
  <c r="K104" i="7"/>
  <c r="K160" i="7"/>
  <c r="K64" i="7"/>
  <c r="F144" i="7"/>
  <c r="H160" i="7"/>
  <c r="F176" i="7"/>
  <c r="H128" i="7"/>
  <c r="H56" i="7"/>
  <c r="K120" i="7"/>
  <c r="K56" i="7"/>
  <c r="D152" i="7"/>
  <c r="E152" i="7" s="1"/>
  <c r="F120" i="7"/>
  <c r="F48" i="7"/>
  <c r="F32" i="7"/>
  <c r="H120" i="7"/>
  <c r="H48" i="7"/>
  <c r="K184" i="7"/>
  <c r="D200" i="7"/>
  <c r="E200" i="7" s="1"/>
  <c r="D176" i="7"/>
  <c r="E176" i="7" s="1"/>
  <c r="D136" i="7"/>
  <c r="E136" i="7" s="1"/>
  <c r="H168" i="7"/>
  <c r="F160" i="7"/>
  <c r="K136" i="7"/>
  <c r="K40" i="7"/>
  <c r="F136" i="7"/>
  <c r="H176" i="7"/>
  <c r="H40" i="7"/>
  <c r="K144" i="7"/>
  <c r="K168" i="7"/>
  <c r="F125" i="7"/>
  <c r="F15" i="7"/>
  <c r="H62" i="7"/>
  <c r="H39" i="7"/>
  <c r="H23" i="7"/>
  <c r="F77" i="7"/>
  <c r="F109" i="7"/>
  <c r="H101" i="7"/>
  <c r="K23" i="7"/>
  <c r="K149" i="7"/>
  <c r="K15" i="7"/>
  <c r="D173" i="7"/>
  <c r="E173" i="7" s="1"/>
  <c r="D149" i="7"/>
  <c r="E149" i="7" s="1"/>
  <c r="I187" i="7"/>
  <c r="F141" i="7"/>
  <c r="F62" i="7"/>
  <c r="F46" i="7"/>
  <c r="H54" i="7"/>
  <c r="H15" i="7"/>
  <c r="H133" i="7"/>
  <c r="K39" i="7"/>
  <c r="K117" i="7"/>
  <c r="K77" i="7"/>
  <c r="K31" i="7"/>
  <c r="H188" i="7"/>
  <c r="H46" i="7"/>
  <c r="H93" i="7"/>
  <c r="K196" i="7"/>
  <c r="K70" i="7"/>
  <c r="D181" i="7"/>
  <c r="E181" i="7" s="1"/>
  <c r="H196" i="7"/>
  <c r="F101" i="7"/>
  <c r="F181" i="7"/>
  <c r="H181" i="7"/>
  <c r="H157" i="7"/>
  <c r="K141" i="7"/>
  <c r="K109" i="7"/>
  <c r="K46" i="7"/>
  <c r="K54" i="7"/>
  <c r="D133" i="7"/>
  <c r="E133" i="7" s="1"/>
  <c r="I73" i="7"/>
  <c r="F117" i="7"/>
  <c r="F188" i="7"/>
  <c r="K101" i="7"/>
  <c r="K26" i="7"/>
  <c r="I41" i="7"/>
  <c r="I26" i="7"/>
  <c r="H26" i="7"/>
  <c r="H149" i="7"/>
  <c r="H117" i="7"/>
  <c r="H77" i="7"/>
  <c r="K133" i="7"/>
  <c r="K157" i="7"/>
  <c r="D188" i="7"/>
  <c r="E188" i="7" s="1"/>
  <c r="F133" i="7"/>
  <c r="F26" i="7"/>
  <c r="F149" i="7"/>
  <c r="H173" i="7"/>
  <c r="H109" i="7"/>
  <c r="K93" i="7"/>
  <c r="K173" i="7"/>
  <c r="D141" i="7"/>
  <c r="E141" i="7" s="1"/>
  <c r="F64" i="7"/>
  <c r="F34" i="7"/>
  <c r="H192" i="7"/>
  <c r="F57" i="7"/>
  <c r="H49" i="7"/>
  <c r="K12" i="7"/>
  <c r="K185" i="7"/>
  <c r="D157" i="7"/>
  <c r="E157" i="7" s="1"/>
  <c r="I179" i="7"/>
  <c r="I173" i="7"/>
  <c r="F142" i="7"/>
  <c r="F126" i="7"/>
  <c r="F185" i="7"/>
  <c r="H64" i="7"/>
  <c r="K150" i="7"/>
  <c r="K200" i="7"/>
  <c r="K103" i="7"/>
  <c r="D185" i="7"/>
  <c r="E185" i="7" s="1"/>
  <c r="D165" i="7"/>
  <c r="E165" i="7" s="1"/>
  <c r="D126" i="7"/>
  <c r="E126" i="7" s="1"/>
  <c r="I200" i="7"/>
  <c r="I57" i="7"/>
  <c r="I12" i="7"/>
  <c r="H172" i="7"/>
  <c r="H34" i="7"/>
  <c r="H95" i="7"/>
  <c r="F111" i="7"/>
  <c r="F165" i="7"/>
  <c r="F192" i="7"/>
  <c r="K126" i="7"/>
  <c r="K57" i="7"/>
  <c r="K172" i="7"/>
  <c r="K95" i="7"/>
  <c r="K165" i="7"/>
  <c r="D192" i="7"/>
  <c r="E192" i="7" s="1"/>
  <c r="I177" i="7"/>
  <c r="I156" i="7"/>
  <c r="I25" i="7"/>
  <c r="H12" i="7"/>
  <c r="F87" i="7"/>
  <c r="H111" i="7"/>
  <c r="F72" i="7"/>
  <c r="K134" i="7"/>
  <c r="K87" i="7"/>
  <c r="D172" i="7"/>
  <c r="E172" i="7" s="1"/>
  <c r="F103" i="7"/>
  <c r="F172" i="7"/>
  <c r="K142" i="7"/>
  <c r="K49" i="7"/>
  <c r="K192" i="7"/>
  <c r="D142" i="7"/>
  <c r="E142" i="7" s="1"/>
  <c r="F19" i="7"/>
  <c r="F79" i="7"/>
  <c r="F49" i="7"/>
  <c r="H178" i="7"/>
  <c r="K178" i="7"/>
  <c r="K79" i="7"/>
  <c r="K19" i="7"/>
  <c r="I168" i="7"/>
  <c r="H19" i="7"/>
  <c r="F157" i="7"/>
  <c r="F200" i="7"/>
  <c r="H185" i="7"/>
  <c r="H165" i="7"/>
  <c r="D178" i="7"/>
  <c r="E178" i="7" s="1"/>
  <c r="I113" i="7"/>
  <c r="I89" i="7"/>
  <c r="F89" i="7"/>
  <c r="H66" i="7"/>
  <c r="AI10" i="4"/>
  <c r="F66" i="7"/>
  <c r="K66" i="7"/>
  <c r="H81" i="7"/>
  <c r="H89" i="7"/>
  <c r="K89" i="7"/>
  <c r="I184" i="7"/>
  <c r="D184" i="7"/>
  <c r="E184" i="7" s="1"/>
  <c r="I132" i="7"/>
  <c r="D132" i="7"/>
  <c r="E132" i="7" s="1"/>
  <c r="D189" i="7"/>
  <c r="E189" i="7" s="1"/>
  <c r="D139" i="7"/>
  <c r="E139" i="7" s="1"/>
  <c r="I196" i="7"/>
  <c r="D196" i="7"/>
  <c r="E196" i="7" s="1"/>
  <c r="I175" i="7"/>
  <c r="D175" i="7"/>
  <c r="E175" i="7" s="1"/>
  <c r="D153" i="7"/>
  <c r="E153" i="7" s="1"/>
  <c r="I37" i="7"/>
  <c r="I188" i="7"/>
  <c r="I183" i="7"/>
  <c r="I163" i="7"/>
  <c r="I157" i="7"/>
  <c r="I145" i="7"/>
  <c r="I65" i="7"/>
  <c r="I15" i="7"/>
  <c r="AG26" i="4"/>
  <c r="N3" i="7" s="1"/>
  <c r="AG25" i="4"/>
  <c r="M3" i="7" s="1"/>
  <c r="I181" i="7"/>
  <c r="I172" i="7"/>
  <c r="I33" i="7"/>
  <c r="I19" i="7"/>
  <c r="I13" i="7"/>
  <c r="I176" i="7"/>
  <c r="I155" i="7"/>
  <c r="I148" i="7"/>
  <c r="I127" i="7"/>
  <c r="I180" i="7"/>
  <c r="I171" i="7"/>
  <c r="I165" i="7"/>
  <c r="I159" i="7"/>
  <c r="I119" i="7"/>
  <c r="I97" i="7"/>
  <c r="I7" i="7"/>
  <c r="I124" i="7"/>
  <c r="K124" i="7"/>
  <c r="I22" i="7"/>
  <c r="K72" i="7"/>
  <c r="F162" i="7"/>
  <c r="D162" i="7"/>
  <c r="E162" i="7" s="1"/>
  <c r="F150" i="7"/>
  <c r="D150" i="7"/>
  <c r="E150" i="7" s="1"/>
  <c r="H129" i="7"/>
  <c r="D129" i="7"/>
  <c r="E129" i="7" s="1"/>
  <c r="F129" i="7"/>
  <c r="K78" i="7"/>
  <c r="F78" i="7"/>
  <c r="H27" i="7"/>
  <c r="F27" i="7"/>
  <c r="K11" i="7"/>
  <c r="F11" i="7"/>
  <c r="D167" i="7"/>
  <c r="E167" i="7" s="1"/>
  <c r="I85" i="7"/>
  <c r="F85" i="7"/>
  <c r="H85" i="7"/>
  <c r="H134" i="7"/>
  <c r="D134" i="7"/>
  <c r="E134" i="7" s="1"/>
  <c r="K91" i="7"/>
  <c r="H91" i="7"/>
  <c r="I105" i="7"/>
  <c r="K105" i="7"/>
  <c r="H105" i="7"/>
  <c r="I140" i="7"/>
  <c r="D140" i="7"/>
  <c r="E140" i="7" s="1"/>
  <c r="H140" i="7"/>
  <c r="K112" i="7"/>
  <c r="H112" i="7"/>
  <c r="I53" i="7"/>
  <c r="H53" i="7"/>
  <c r="I17" i="7"/>
  <c r="K118" i="7"/>
  <c r="H118" i="7"/>
  <c r="K59" i="7"/>
  <c r="I149" i="7"/>
  <c r="I139" i="7"/>
  <c r="I133" i="7"/>
  <c r="I123" i="7"/>
  <c r="I117" i="7"/>
  <c r="I77" i="7"/>
  <c r="I45" i="7"/>
  <c r="I186" i="7"/>
  <c r="I182" i="7"/>
  <c r="I178" i="7"/>
  <c r="I174" i="7"/>
  <c r="I164" i="7"/>
  <c r="I81" i="7"/>
  <c r="I49" i="7"/>
  <c r="I14" i="7"/>
  <c r="I147" i="7"/>
  <c r="I141" i="7"/>
  <c r="I136" i="7"/>
  <c r="I131" i="7"/>
  <c r="I125" i="7"/>
  <c r="I61" i="7"/>
  <c r="I23" i="7"/>
  <c r="I18" i="7"/>
  <c r="I189" i="7"/>
  <c r="I185" i="7"/>
  <c r="I4" i="6"/>
  <c r="I2" i="6"/>
  <c r="K2" i="6"/>
  <c r="H2" i="6"/>
  <c r="AI10" i="3"/>
  <c r="AG27" i="4"/>
  <c r="L4" i="7" s="1"/>
  <c r="E21" i="5"/>
  <c r="S7" i="4"/>
  <c r="AJ10" i="4"/>
  <c r="F4" i="7"/>
  <c r="K4" i="7"/>
  <c r="H3" i="7"/>
  <c r="K3" i="7"/>
  <c r="I3" i="7"/>
  <c r="F3" i="7"/>
  <c r="I118" i="7"/>
  <c r="I112" i="7"/>
  <c r="I128" i="7"/>
  <c r="I160" i="7"/>
  <c r="I137" i="7"/>
  <c r="I169" i="7"/>
  <c r="I99" i="7"/>
  <c r="I86" i="7"/>
  <c r="I80" i="7"/>
  <c r="I67" i="7"/>
  <c r="I54" i="7"/>
  <c r="I48" i="7"/>
  <c r="I35" i="7"/>
  <c r="I151" i="7"/>
  <c r="I146" i="7"/>
  <c r="I150" i="7"/>
  <c r="I111" i="7"/>
  <c r="I98" i="7"/>
  <c r="I92" i="7"/>
  <c r="I79" i="7"/>
  <c r="I66" i="7"/>
  <c r="I60" i="7"/>
  <c r="I47" i="7"/>
  <c r="I34" i="7"/>
  <c r="I28" i="7"/>
  <c r="I200" i="6"/>
  <c r="I196" i="6"/>
  <c r="I192" i="6"/>
  <c r="I188" i="6"/>
  <c r="I184" i="6"/>
  <c r="I180" i="6"/>
  <c r="I176" i="6"/>
  <c r="I172" i="6"/>
  <c r="I168" i="6"/>
  <c r="I164" i="6"/>
  <c r="I160" i="6"/>
  <c r="I156" i="6"/>
  <c r="I152" i="6"/>
  <c r="I148" i="6"/>
  <c r="I144" i="6"/>
  <c r="I140" i="6"/>
  <c r="I136" i="6"/>
  <c r="I132" i="6"/>
  <c r="I128" i="6"/>
  <c r="I124" i="6"/>
  <c r="I120" i="6"/>
  <c r="I116" i="6"/>
  <c r="I112" i="6"/>
  <c r="I108" i="6"/>
  <c r="I104" i="6"/>
  <c r="I100" i="6"/>
  <c r="I96" i="6"/>
  <c r="I92" i="6"/>
  <c r="I88" i="6"/>
  <c r="I84" i="6"/>
  <c r="I80" i="6"/>
  <c r="I76" i="6"/>
  <c r="I72" i="6"/>
  <c r="I68" i="6"/>
  <c r="I64" i="6"/>
  <c r="I60" i="6"/>
  <c r="I56" i="6"/>
  <c r="I52" i="6"/>
  <c r="I48" i="6"/>
  <c r="I44" i="6"/>
  <c r="I40" i="6"/>
  <c r="I36" i="6"/>
  <c r="I32" i="6"/>
  <c r="I28" i="6"/>
  <c r="I24" i="6"/>
  <c r="I20" i="6"/>
  <c r="I16" i="6"/>
  <c r="I12" i="6"/>
  <c r="I154" i="7"/>
  <c r="I122" i="7"/>
  <c r="I110" i="7"/>
  <c r="I104" i="7"/>
  <c r="I91" i="7"/>
  <c r="I78" i="7"/>
  <c r="I72" i="7"/>
  <c r="I59" i="7"/>
  <c r="I46" i="7"/>
  <c r="I40" i="7"/>
  <c r="I27" i="7"/>
  <c r="I167" i="7"/>
  <c r="I158" i="7"/>
  <c r="I153" i="7"/>
  <c r="I144" i="7"/>
  <c r="I135" i="7"/>
  <c r="I126" i="7"/>
  <c r="I121" i="7"/>
  <c r="I116" i="7"/>
  <c r="I109" i="7"/>
  <c r="I103" i="7"/>
  <c r="I90" i="7"/>
  <c r="I84" i="7"/>
  <c r="I71" i="7"/>
  <c r="I58" i="7"/>
  <c r="I52" i="7"/>
  <c r="I39" i="7"/>
  <c r="I21" i="7"/>
  <c r="I199" i="6"/>
  <c r="I195" i="6"/>
  <c r="I191" i="6"/>
  <c r="I187" i="6"/>
  <c r="I183" i="6"/>
  <c r="I175" i="6"/>
  <c r="I167" i="6"/>
  <c r="I163" i="6"/>
  <c r="I159" i="6"/>
  <c r="I155" i="6"/>
  <c r="I151" i="6"/>
  <c r="I143" i="6"/>
  <c r="I135" i="6"/>
  <c r="I131" i="6"/>
  <c r="I127" i="6"/>
  <c r="I123" i="6"/>
  <c r="I119" i="6"/>
  <c r="I162" i="7"/>
  <c r="I130" i="7"/>
  <c r="I115" i="7"/>
  <c r="I102" i="7"/>
  <c r="I96" i="7"/>
  <c r="I83" i="7"/>
  <c r="I70" i="7"/>
  <c r="I64" i="7"/>
  <c r="I51" i="7"/>
  <c r="I38" i="7"/>
  <c r="I32" i="7"/>
  <c r="I166" i="7"/>
  <c r="I161" i="7"/>
  <c r="I152" i="7"/>
  <c r="I143" i="7"/>
  <c r="I134" i="7"/>
  <c r="I129" i="7"/>
  <c r="I120" i="7"/>
  <c r="I114" i="7"/>
  <c r="I108" i="7"/>
  <c r="I95" i="7"/>
  <c r="I82" i="7"/>
  <c r="I76" i="7"/>
  <c r="I63" i="7"/>
  <c r="I50" i="7"/>
  <c r="I44" i="7"/>
  <c r="I31" i="7"/>
  <c r="AH10" i="3"/>
  <c r="I194" i="6"/>
  <c r="I190" i="6"/>
  <c r="I186" i="6"/>
  <c r="I178" i="6"/>
  <c r="I170" i="6"/>
  <c r="I162" i="6"/>
  <c r="I158" i="6"/>
  <c r="I154" i="6"/>
  <c r="I146" i="6"/>
  <c r="I138" i="6"/>
  <c r="I130" i="6"/>
  <c r="I126" i="6"/>
  <c r="I122" i="6"/>
  <c r="I114" i="6"/>
  <c r="I170" i="7"/>
  <c r="I138" i="7"/>
  <c r="I107" i="7"/>
  <c r="I94" i="7"/>
  <c r="I88" i="7"/>
  <c r="I75" i="7"/>
  <c r="I62" i="7"/>
  <c r="I56" i="7"/>
  <c r="I43" i="7"/>
  <c r="I30" i="7"/>
  <c r="I142" i="7"/>
  <c r="I106" i="7"/>
  <c r="I100" i="7"/>
  <c r="I87" i="7"/>
  <c r="I74" i="7"/>
  <c r="I68" i="7"/>
  <c r="I55" i="7"/>
  <c r="I42" i="7"/>
  <c r="I36" i="7"/>
  <c r="I24" i="7"/>
  <c r="I16" i="7"/>
  <c r="H2" i="7" l="1"/>
  <c r="F2" i="7"/>
  <c r="H4" i="7"/>
  <c r="I4" i="7"/>
  <c r="I2" i="7"/>
  <c r="J2" i="7"/>
  <c r="C10" i="4"/>
  <c r="C10" i="3"/>
</calcChain>
</file>

<file path=xl/comments1.xml><?xml version="1.0" encoding="utf-8"?>
<comments xmlns="http://schemas.openxmlformats.org/spreadsheetml/2006/main">
  <authors>
    <author>Microsoft Office User</author>
    <author>Owner</author>
    <author>古賀貴裕</author>
  </authors>
  <commentList>
    <comment ref="C21" authorId="0" shapeId="0">
      <text>
        <r>
          <rPr>
            <sz val="10"/>
            <color rgb="FF000000"/>
            <rFont val="Yu Gothic UI"/>
            <family val="3"/>
            <charset val="128"/>
          </rPr>
          <t>2020</t>
        </r>
        <r>
          <rPr>
            <sz val="10"/>
            <color rgb="FF000000"/>
            <rFont val="Yu Gothic UI"/>
            <family val="3"/>
            <charset val="128"/>
          </rPr>
          <t>年度の登録番号を入力してください。</t>
        </r>
        <r>
          <rPr>
            <sz val="10"/>
            <color rgb="FF000000"/>
            <rFont val="Yu Gothic UI"/>
            <family val="3"/>
            <charset val="128"/>
          </rPr>
          <t>2020</t>
        </r>
        <r>
          <rPr>
            <sz val="10"/>
            <color rgb="FF000000"/>
            <rFont val="Yu Gothic UI"/>
            <family val="3"/>
            <charset val="128"/>
          </rPr>
          <t>年度登録のない方は＠を記入してください。</t>
        </r>
      </text>
    </comment>
    <comment ref="J21" authorId="1" shapeId="0">
      <text>
        <r>
          <rPr>
            <b/>
            <sz val="9"/>
            <color rgb="FF000000"/>
            <rFont val="MS P ゴシック"/>
            <charset val="128"/>
          </rPr>
          <t>アルファベットはヘボン式で、半角で入力してください。</t>
        </r>
        <r>
          <rPr>
            <b/>
            <sz val="9"/>
            <color rgb="FF000000"/>
            <rFont val="MS P ゴシック"/>
            <charset val="128"/>
          </rPr>
          <t xml:space="preserve">
</t>
        </r>
        <r>
          <rPr>
            <b/>
            <sz val="9"/>
            <color rgb="FF000000"/>
            <rFont val="MS P ゴシック"/>
            <charset val="128"/>
          </rPr>
          <t>姓はすべて大文字、名は頭文字だけ大文字、</t>
        </r>
        <r>
          <rPr>
            <b/>
            <sz val="9"/>
            <color rgb="FF000000"/>
            <rFont val="MS P ゴシック"/>
            <charset val="128"/>
          </rPr>
          <t>2</t>
        </r>
        <r>
          <rPr>
            <b/>
            <sz val="9"/>
            <color rgb="FF000000"/>
            <rFont val="MS P ゴシック"/>
            <charset val="128"/>
          </rPr>
          <t>文字目以降は小文字で入力してください。</t>
        </r>
        <r>
          <rPr>
            <b/>
            <sz val="9"/>
            <color rgb="FF000000"/>
            <rFont val="MS P ゴシック"/>
            <charset val="128"/>
          </rPr>
          <t xml:space="preserve">
</t>
        </r>
        <r>
          <rPr>
            <b/>
            <sz val="9"/>
            <color rgb="FF000000"/>
            <rFont val="MS P ゴシック"/>
            <charset val="128"/>
          </rPr>
          <t>姓と名の間は半角で</t>
        </r>
        <r>
          <rPr>
            <b/>
            <sz val="9"/>
            <color rgb="FF000000"/>
            <rFont val="MS P ゴシック"/>
            <charset val="128"/>
          </rPr>
          <t>1</t>
        </r>
        <r>
          <rPr>
            <b/>
            <sz val="9"/>
            <color rgb="FF000000"/>
            <rFont val="MS P ゴシック"/>
            <charset val="128"/>
          </rPr>
          <t>マスあけてください。</t>
        </r>
      </text>
    </comment>
    <comment ref="L21" authorId="1" shapeId="0">
      <text>
        <r>
          <rPr>
            <b/>
            <sz val="9"/>
            <color rgb="FF000000"/>
            <rFont val="MS P ゴシック"/>
            <charset val="128"/>
          </rPr>
          <t>生年月日は西暦の下</t>
        </r>
        <r>
          <rPr>
            <b/>
            <sz val="9"/>
            <color rgb="FF000000"/>
            <rFont val="MS P ゴシック"/>
            <charset val="128"/>
          </rPr>
          <t>2</t>
        </r>
        <r>
          <rPr>
            <b/>
            <sz val="9"/>
            <color rgb="FF000000"/>
            <rFont val="MS P ゴシック"/>
            <charset val="128"/>
          </rPr>
          <t>桁と誕生日を半角で入力してください。</t>
        </r>
        <r>
          <rPr>
            <b/>
            <sz val="9"/>
            <color rgb="FF000000"/>
            <rFont val="MS P ゴシック"/>
            <charset val="128"/>
          </rPr>
          <t xml:space="preserve">
</t>
        </r>
        <r>
          <rPr>
            <b/>
            <sz val="9"/>
            <color rgb="FF000000"/>
            <rFont val="MS P ゴシック"/>
            <charset val="128"/>
          </rPr>
          <t xml:space="preserve">
</t>
        </r>
        <r>
          <rPr>
            <b/>
            <sz val="9"/>
            <color rgb="FF000000"/>
            <rFont val="MS P ゴシック"/>
            <charset val="128"/>
          </rPr>
          <t>（例）</t>
        </r>
        <r>
          <rPr>
            <b/>
            <sz val="9"/>
            <color rgb="FF000000"/>
            <rFont val="MS P ゴシック"/>
            <charset val="128"/>
          </rPr>
          <t>1996</t>
        </r>
        <r>
          <rPr>
            <b/>
            <sz val="9"/>
            <color rgb="FF000000"/>
            <rFont val="MS P ゴシック"/>
            <charset val="128"/>
          </rPr>
          <t>年</t>
        </r>
        <r>
          <rPr>
            <b/>
            <sz val="9"/>
            <color rgb="FF000000"/>
            <rFont val="MS P ゴシック"/>
            <charset val="128"/>
          </rPr>
          <t>8</t>
        </r>
        <r>
          <rPr>
            <b/>
            <sz val="9"/>
            <color rgb="FF000000"/>
            <rFont val="MS P ゴシック"/>
            <charset val="128"/>
          </rPr>
          <t>月</t>
        </r>
        <r>
          <rPr>
            <b/>
            <sz val="9"/>
            <color rgb="FF000000"/>
            <rFont val="MS P ゴシック"/>
            <charset val="128"/>
          </rPr>
          <t>28</t>
        </r>
        <r>
          <rPr>
            <b/>
            <sz val="9"/>
            <color rgb="FF000000"/>
            <rFont val="MS P ゴシック"/>
            <charset val="128"/>
          </rPr>
          <t>日</t>
        </r>
        <r>
          <rPr>
            <b/>
            <sz val="9"/>
            <color rgb="FF000000"/>
            <rFont val="MS P ゴシック"/>
            <charset val="128"/>
          </rPr>
          <t xml:space="preserve">
</t>
        </r>
        <r>
          <rPr>
            <b/>
            <sz val="9"/>
            <color rgb="FF000000"/>
            <rFont val="MS P ゴシック"/>
            <charset val="128"/>
          </rPr>
          <t>　　</t>
        </r>
        <r>
          <rPr>
            <b/>
            <sz val="9"/>
            <color rgb="FF000000"/>
            <rFont val="MS P ゴシック"/>
            <charset val="128"/>
          </rPr>
          <t>→960828</t>
        </r>
      </text>
    </comment>
    <comment ref="Q21" authorId="2" shapeId="0">
      <text>
        <r>
          <rPr>
            <b/>
            <sz val="9"/>
            <color rgb="FF000000"/>
            <rFont val="ＭＳ Ｐゴシック"/>
            <family val="2"/>
            <charset val="128"/>
          </rPr>
          <t>リストより出場種目を選択してください。</t>
        </r>
      </text>
    </comment>
    <comment ref="V21" authorId="0" shapeId="0">
      <text>
        <r>
          <rPr>
            <b/>
            <sz val="10"/>
            <color rgb="FF000000"/>
            <rFont val="Yu Gothic UI"/>
            <family val="3"/>
            <charset val="128"/>
          </rPr>
          <t>例にならって最高記録を入力してください</t>
        </r>
        <r>
          <rPr>
            <sz val="10"/>
            <color rgb="FF000000"/>
            <rFont val="Yu Gothic UI"/>
            <family val="3"/>
            <charset val="128"/>
          </rPr>
          <t>。</t>
        </r>
      </text>
    </comment>
  </commentList>
</comments>
</file>

<file path=xl/comments2.xml><?xml version="1.0" encoding="utf-8"?>
<comments xmlns="http://schemas.openxmlformats.org/spreadsheetml/2006/main">
  <authors>
    <author>Microsoft Office User</author>
    <author>Owner</author>
    <author>古賀貴裕</author>
  </authors>
  <commentList>
    <comment ref="C21" authorId="0" shapeId="0">
      <text>
        <r>
          <rPr>
            <b/>
            <sz val="10"/>
            <color rgb="FF000000"/>
            <rFont val="Yu Gothic UI"/>
            <family val="3"/>
            <charset val="128"/>
          </rPr>
          <t>2020</t>
        </r>
        <r>
          <rPr>
            <b/>
            <sz val="10"/>
            <color rgb="FF000000"/>
            <rFont val="Yu Gothic UI"/>
            <family val="3"/>
            <charset val="128"/>
          </rPr>
          <t>年度の登録番号を入力してください。</t>
        </r>
        <r>
          <rPr>
            <b/>
            <sz val="10"/>
            <color rgb="FF000000"/>
            <rFont val="Yu Gothic UI"/>
            <family val="3"/>
            <charset val="128"/>
          </rPr>
          <t>2020</t>
        </r>
        <r>
          <rPr>
            <b/>
            <sz val="10"/>
            <color rgb="FF000000"/>
            <rFont val="Yu Gothic UI"/>
            <family val="3"/>
            <charset val="128"/>
          </rPr>
          <t>年度登録のない方は＠を記入してください。</t>
        </r>
        <r>
          <rPr>
            <sz val="10"/>
            <color rgb="FF000000"/>
            <rFont val="Yu Gothic UI"/>
            <family val="3"/>
            <charset val="128"/>
          </rPr>
          <t xml:space="preserve">
</t>
        </r>
      </text>
    </comment>
    <comment ref="J21" authorId="1" shapeId="0">
      <text>
        <r>
          <rPr>
            <b/>
            <sz val="9"/>
            <color rgb="FF000000"/>
            <rFont val="MS P ゴシック"/>
            <charset val="128"/>
          </rPr>
          <t>アルファベットはヘボン式で、半角で入力してください。</t>
        </r>
        <r>
          <rPr>
            <b/>
            <sz val="9"/>
            <color rgb="FF000000"/>
            <rFont val="MS P ゴシック"/>
            <charset val="128"/>
          </rPr>
          <t xml:space="preserve">
</t>
        </r>
        <r>
          <rPr>
            <b/>
            <sz val="9"/>
            <color rgb="FF000000"/>
            <rFont val="MS P ゴシック"/>
            <charset val="128"/>
          </rPr>
          <t>姓はすべて大文字、名は頭文字だけ大文字、</t>
        </r>
        <r>
          <rPr>
            <b/>
            <sz val="9"/>
            <color rgb="FF000000"/>
            <rFont val="MS P ゴシック"/>
            <charset val="128"/>
          </rPr>
          <t>2</t>
        </r>
        <r>
          <rPr>
            <b/>
            <sz val="9"/>
            <color rgb="FF000000"/>
            <rFont val="MS P ゴシック"/>
            <charset val="128"/>
          </rPr>
          <t>文字目以降は小文字で入力してください。</t>
        </r>
        <r>
          <rPr>
            <b/>
            <sz val="9"/>
            <color rgb="FF000000"/>
            <rFont val="MS P ゴシック"/>
            <charset val="128"/>
          </rPr>
          <t xml:space="preserve">
</t>
        </r>
        <r>
          <rPr>
            <b/>
            <sz val="9"/>
            <color rgb="FF000000"/>
            <rFont val="MS P ゴシック"/>
            <charset val="128"/>
          </rPr>
          <t>姓と名の間は半角で</t>
        </r>
        <r>
          <rPr>
            <b/>
            <sz val="9"/>
            <color rgb="FF000000"/>
            <rFont val="MS P ゴシック"/>
            <charset val="128"/>
          </rPr>
          <t>1</t>
        </r>
        <r>
          <rPr>
            <b/>
            <sz val="9"/>
            <color rgb="FF000000"/>
            <rFont val="MS P ゴシック"/>
            <charset val="128"/>
          </rPr>
          <t>マスあけてください。</t>
        </r>
      </text>
    </comment>
    <comment ref="K21" authorId="1" shapeId="0">
      <text>
        <r>
          <rPr>
            <b/>
            <sz val="9"/>
            <color rgb="FF000000"/>
            <rFont val="MS P ゴシック"/>
            <charset val="128"/>
          </rPr>
          <t>生年月日は西暦の下</t>
        </r>
        <r>
          <rPr>
            <b/>
            <sz val="9"/>
            <color rgb="FF000000"/>
            <rFont val="MS P ゴシック"/>
            <charset val="128"/>
          </rPr>
          <t>2</t>
        </r>
        <r>
          <rPr>
            <b/>
            <sz val="9"/>
            <color rgb="FF000000"/>
            <rFont val="MS P ゴシック"/>
            <charset val="128"/>
          </rPr>
          <t>桁と誕生日を半角で入力してください。</t>
        </r>
        <r>
          <rPr>
            <b/>
            <sz val="9"/>
            <color rgb="FF000000"/>
            <rFont val="MS P ゴシック"/>
            <charset val="128"/>
          </rPr>
          <t xml:space="preserve">
</t>
        </r>
        <r>
          <rPr>
            <b/>
            <sz val="9"/>
            <color rgb="FF000000"/>
            <rFont val="MS P ゴシック"/>
            <charset val="128"/>
          </rPr>
          <t>（例）</t>
        </r>
        <r>
          <rPr>
            <b/>
            <sz val="9"/>
            <color rgb="FF000000"/>
            <rFont val="MS P ゴシック"/>
            <charset val="128"/>
          </rPr>
          <t>1996</t>
        </r>
        <r>
          <rPr>
            <b/>
            <sz val="9"/>
            <color rgb="FF000000"/>
            <rFont val="MS P ゴシック"/>
            <charset val="128"/>
          </rPr>
          <t>年</t>
        </r>
        <r>
          <rPr>
            <b/>
            <sz val="9"/>
            <color rgb="FF000000"/>
            <rFont val="MS P ゴシック"/>
            <charset val="128"/>
          </rPr>
          <t>8</t>
        </r>
        <r>
          <rPr>
            <b/>
            <sz val="9"/>
            <color rgb="FF000000"/>
            <rFont val="MS P ゴシック"/>
            <charset val="128"/>
          </rPr>
          <t>月</t>
        </r>
        <r>
          <rPr>
            <b/>
            <sz val="9"/>
            <color rgb="FF000000"/>
            <rFont val="MS P ゴシック"/>
            <charset val="128"/>
          </rPr>
          <t>28</t>
        </r>
        <r>
          <rPr>
            <b/>
            <sz val="9"/>
            <color rgb="FF000000"/>
            <rFont val="MS P ゴシック"/>
            <charset val="128"/>
          </rPr>
          <t>日</t>
        </r>
        <r>
          <rPr>
            <b/>
            <sz val="9"/>
            <color rgb="FF000000"/>
            <rFont val="MS P ゴシック"/>
            <charset val="128"/>
          </rPr>
          <t xml:space="preserve">
</t>
        </r>
        <r>
          <rPr>
            <b/>
            <sz val="9"/>
            <color rgb="FF000000"/>
            <rFont val="MS P ゴシック"/>
            <charset val="128"/>
          </rPr>
          <t>　　</t>
        </r>
        <r>
          <rPr>
            <b/>
            <sz val="9"/>
            <color rgb="FF000000"/>
            <rFont val="MS P ゴシック"/>
            <charset val="128"/>
          </rPr>
          <t>→960828</t>
        </r>
      </text>
    </comment>
    <comment ref="Q21" authorId="2" shapeId="0">
      <text>
        <r>
          <rPr>
            <b/>
            <sz val="9"/>
            <color rgb="FF000000"/>
            <rFont val="ＭＳ Ｐゴシック"/>
            <family val="2"/>
            <charset val="128"/>
          </rPr>
          <t>リストより出場種目を選択してください。</t>
        </r>
      </text>
    </comment>
    <comment ref="V21" authorId="0" shapeId="0">
      <text>
        <r>
          <rPr>
            <b/>
            <sz val="10"/>
            <color rgb="FF000000"/>
            <rFont val="Yu Gothic UI"/>
            <family val="3"/>
            <charset val="128"/>
          </rPr>
          <t>例にならって最高記録を入力してください。</t>
        </r>
      </text>
    </comment>
  </commentList>
</comments>
</file>

<file path=xl/comments3.xml><?xml version="1.0" encoding="utf-8"?>
<comments xmlns="http://schemas.openxmlformats.org/spreadsheetml/2006/main">
  <authors>
    <author>古賀貴裕</author>
  </authors>
  <commentList>
    <comment ref="D28" authorId="0" shapeId="0">
      <text>
        <r>
          <rPr>
            <sz val="9"/>
            <color rgb="FF000000"/>
            <rFont val="ＭＳ Ｐゴシック"/>
            <family val="2"/>
            <charset val="128"/>
          </rPr>
          <t>リストの中から必要・不必要を選択してください。</t>
        </r>
      </text>
    </comment>
  </commentList>
</comments>
</file>

<file path=xl/sharedStrings.xml><?xml version="1.0" encoding="utf-8"?>
<sst xmlns="http://schemas.openxmlformats.org/spreadsheetml/2006/main" count="1060" uniqueCount="492">
  <si>
    <t>部長名 ﾌﾘｶﾞﾅ</t>
    <rPh sb="0" eb="2">
      <t>ブチョウ</t>
    </rPh>
    <rPh sb="2" eb="3">
      <t>メイ</t>
    </rPh>
    <phoneticPr fontId="2"/>
  </si>
  <si>
    <t>印</t>
    <rPh sb="0" eb="1">
      <t>シルシ</t>
    </rPh>
    <phoneticPr fontId="2"/>
  </si>
  <si>
    <t>部長名</t>
    <rPh sb="0" eb="2">
      <t>ブチョウ</t>
    </rPh>
    <rPh sb="2" eb="3">
      <t>メイ</t>
    </rPh>
    <phoneticPr fontId="2"/>
  </si>
  <si>
    <t>監督名　ﾌﾘｶﾞﾅ</t>
    <rPh sb="0" eb="2">
      <t>カントク</t>
    </rPh>
    <rPh sb="2" eb="3">
      <t>メイ</t>
    </rPh>
    <phoneticPr fontId="2"/>
  </si>
  <si>
    <t>監督名</t>
    <rPh sb="0" eb="2">
      <t>カントク</t>
    </rPh>
    <rPh sb="2" eb="3">
      <t>メイ</t>
    </rPh>
    <phoneticPr fontId="2"/>
  </si>
  <si>
    <t>申込責任者 ﾌﾘｶﾞﾅ</t>
    <rPh sb="0" eb="2">
      <t>モウシコミ</t>
    </rPh>
    <rPh sb="2" eb="5">
      <t>セキニンシャ</t>
    </rPh>
    <phoneticPr fontId="2"/>
  </si>
  <si>
    <t>申込責任者　氏名</t>
    <rPh sb="0" eb="2">
      <t>モウシコミ</t>
    </rPh>
    <rPh sb="2" eb="5">
      <t>セキニンシャ</t>
    </rPh>
    <rPh sb="6" eb="8">
      <t>シメイ</t>
    </rPh>
    <phoneticPr fontId="2"/>
  </si>
  <si>
    <t>電話番号</t>
    <rPh sb="0" eb="2">
      <t>デンワ</t>
    </rPh>
    <rPh sb="2" eb="4">
      <t>バンゴウ</t>
    </rPh>
    <phoneticPr fontId="2"/>
  </si>
  <si>
    <t>緊急連絡先</t>
    <rPh sb="0" eb="2">
      <t>キンキュウ</t>
    </rPh>
    <rPh sb="2" eb="5">
      <t>レンラクサキ</t>
    </rPh>
    <phoneticPr fontId="2"/>
  </si>
  <si>
    <t>郵便番号</t>
    <rPh sb="0" eb="4">
      <t>ユウビンバンゴウ</t>
    </rPh>
    <phoneticPr fontId="2"/>
  </si>
  <si>
    <t>住所</t>
    <rPh sb="0" eb="2">
      <t>ジュウショ</t>
    </rPh>
    <phoneticPr fontId="2"/>
  </si>
  <si>
    <t>加盟校情報</t>
    <rPh sb="0" eb="3">
      <t>カメイコウ</t>
    </rPh>
    <rPh sb="3" eb="5">
      <t>ジョウホウ</t>
    </rPh>
    <phoneticPr fontId="2"/>
  </si>
  <si>
    <t>大分工業高等専門学校</t>
  </si>
  <si>
    <t>ｵｵｲﾀｺｳｷﾞｮｳｺｳﾄｳｾﾝﾓﾝｶﾞｯｺｳ</t>
  </si>
  <si>
    <t>496050</t>
  </si>
  <si>
    <t>大分大学</t>
  </si>
  <si>
    <t>ｵｵｲﾀﾀﾞｲｶﾞｸ</t>
  </si>
  <si>
    <t>490108</t>
  </si>
  <si>
    <t>沖縄国際大学</t>
  </si>
  <si>
    <t>ｵｷﾅﾜｺｸｻｲﾀﾞｲｶﾞｸ</t>
  </si>
  <si>
    <t>492298</t>
  </si>
  <si>
    <t>沖縄国際大</t>
  </si>
  <si>
    <t>沖縄大学</t>
  </si>
  <si>
    <t>ｵｷﾅﾜﾀﾞｲｶﾞｸ</t>
  </si>
  <si>
    <t>492297</t>
  </si>
  <si>
    <t>沖縄大</t>
  </si>
  <si>
    <t>鹿児島工業高等専門学校</t>
  </si>
  <si>
    <t>ｶｺﾞｼﾏｺｳｷﾞｮｳｺｳﾄｳｾﾝﾓﾝｶﾞｯｺｳ</t>
  </si>
  <si>
    <t>496052</t>
  </si>
  <si>
    <t>鹿児島国際大学</t>
  </si>
  <si>
    <t>ｶｺﾞｼﾏｺｸｻｲﾀﾞｲｶﾞｸ</t>
  </si>
  <si>
    <t>鹿児島大学</t>
  </si>
  <si>
    <t>ｶｺﾞｼﾏﾀﾞｲｶﾞｸ</t>
  </si>
  <si>
    <t>490077</t>
  </si>
  <si>
    <t>活水女子大学</t>
  </si>
  <si>
    <t>ｶｯｽｲｼﾞｮｼﾀﾞｲｶﾞｸ</t>
  </si>
  <si>
    <t>492325</t>
  </si>
  <si>
    <t>鹿屋体育大学</t>
  </si>
  <si>
    <t>ｶﾉﾔﾀｲｲｸﾀﾞｲｶﾞｸ</t>
  </si>
  <si>
    <t>490096</t>
  </si>
  <si>
    <t>北九州工業高等専門学校</t>
  </si>
  <si>
    <t>ｷﾀｷｭｳｼｭｳｺｳｷﾞｮｳｺｳﾄｳｾﾝﾓﾝｶﾞｯｺｳ</t>
  </si>
  <si>
    <t>496047</t>
  </si>
  <si>
    <t>北九州市立大学</t>
  </si>
  <si>
    <t>ｷﾀｷｭｳｼｭｳｼﾘﾂﾀﾞｲｶﾞｸ</t>
  </si>
  <si>
    <t>491028</t>
  </si>
  <si>
    <t>九州共立大学</t>
  </si>
  <si>
    <t>ｷｭｳｼｭｳｷｮｳﾘﾂﾀﾞｲｶﾞｸ</t>
  </si>
  <si>
    <t>492273</t>
  </si>
  <si>
    <t>九州工業大学</t>
  </si>
  <si>
    <t>ｷｭｳｼｭｳｺｳｷﾞｮｳﾀﾞｲｶﾞｸ</t>
  </si>
  <si>
    <t>490071</t>
  </si>
  <si>
    <t>九州国際大学</t>
  </si>
  <si>
    <t>ｷｭｳｼｭｳｺｸｻｲﾀﾞｲｶﾞｸ</t>
  </si>
  <si>
    <t>492286</t>
  </si>
  <si>
    <t>九州国際大</t>
  </si>
  <si>
    <t>九州情報大学</t>
  </si>
  <si>
    <t>九州産業大学</t>
  </si>
  <si>
    <t>ｷｭｳｼｭｳｻﾝｷﾞｮｳﾀﾞｲｶﾞｸ</t>
  </si>
  <si>
    <t>492274</t>
  </si>
  <si>
    <t>九州歯科大学</t>
  </si>
  <si>
    <t>ｷｭｳｼｭｳｼｶﾀﾞｲｶﾞｸ</t>
  </si>
  <si>
    <t>491029</t>
  </si>
  <si>
    <t>九州歯科大</t>
  </si>
  <si>
    <t>ｷｭｳｼｭｳｼﾞｮｳﾎｳﾀﾞｲｶﾞｸ</t>
  </si>
  <si>
    <t>492443</t>
  </si>
  <si>
    <t>三段跳</t>
    <rPh sb="0" eb="3">
      <t>サンダントビ</t>
    </rPh>
    <phoneticPr fontId="2"/>
  </si>
  <si>
    <t>07400</t>
    <phoneticPr fontId="2"/>
  </si>
  <si>
    <t>九州大学</t>
  </si>
  <si>
    <t>ｷｭｳｼｭｳﾀﾞｲｶﾞｸ</t>
  </si>
  <si>
    <t>490069</t>
  </si>
  <si>
    <t>近畿大学九州</t>
  </si>
  <si>
    <t>ｷﾝｷﾀﾞｲｶﾞｸｷｭｳｼｭｳ</t>
  </si>
  <si>
    <t>499801</t>
  </si>
  <si>
    <t>近畿大九州</t>
  </si>
  <si>
    <t>砲丸投</t>
    <rPh sb="0" eb="3">
      <t>ホウガンナゲ</t>
    </rPh>
    <phoneticPr fontId="2"/>
  </si>
  <si>
    <t>熊本学園大学</t>
  </si>
  <si>
    <t>ｸﾏﾓﾄｶﾞｸｴﾝﾀﾞｲｶﾞｸ</t>
  </si>
  <si>
    <t>492291</t>
  </si>
  <si>
    <t>熊本学園大</t>
  </si>
  <si>
    <t>ｸﾏﾓﾄﾀﾞｲｶﾞｸ</t>
  </si>
  <si>
    <t>熊本大</t>
  </si>
  <si>
    <t>08900</t>
    <phoneticPr fontId="2"/>
  </si>
  <si>
    <t>09200</t>
    <phoneticPr fontId="2"/>
  </si>
  <si>
    <t>ｸﾙﾒﾀﾞｲｶﾞｸ</t>
  </si>
  <si>
    <t>佐賀大学</t>
  </si>
  <si>
    <t>ｻｶﾞﾀﾞｲｶﾞｸ</t>
  </si>
  <si>
    <t>490107</t>
  </si>
  <si>
    <t>産業医科大学</t>
  </si>
  <si>
    <t>ｻﾝｷﾞｮｳｲｶﾀﾞｲｶﾞｸ</t>
  </si>
  <si>
    <t>492314</t>
  </si>
  <si>
    <t>志學館大学</t>
  </si>
  <si>
    <t>ｼｶﾞｸｶﾝﾀﾞｲｶﾞｸ</t>
  </si>
  <si>
    <t>492318</t>
  </si>
  <si>
    <t>西南学院大学</t>
  </si>
  <si>
    <t>ｾｲﾅﾝｶﾞｸｲﾝﾀﾞｲｶﾞｸ</t>
  </si>
  <si>
    <t>492277</t>
  </si>
  <si>
    <t>崇城大学</t>
  </si>
  <si>
    <t>ｿｳｼﾞｮｳﾀﾞｲｶﾞｸ</t>
  </si>
  <si>
    <t>492290</t>
  </si>
  <si>
    <t>崇城大</t>
  </si>
  <si>
    <t>第一工業大学</t>
  </si>
  <si>
    <t>ﾀﾞｲｲﾁｺｳｷﾞｮｳﾀﾞｲｶﾞｸ</t>
  </si>
  <si>
    <t>492296</t>
  </si>
  <si>
    <t>東海大学九州</t>
  </si>
  <si>
    <t>499802</t>
  </si>
  <si>
    <t>長崎県立大学</t>
  </si>
  <si>
    <t>ﾅｶﾞｻｷｹﾝﾘﾂﾀﾞｲｶﾞｸ</t>
  </si>
  <si>
    <t>491092</t>
  </si>
  <si>
    <t>長崎国際大学</t>
  </si>
  <si>
    <t>ﾅｶﾞｻｷｺｸｻｲﾀﾞｲｶﾞｸ</t>
  </si>
  <si>
    <t>492479</t>
  </si>
  <si>
    <t>長崎大学</t>
  </si>
  <si>
    <t>ﾅｶﾞｻｷﾀﾞｲｶﾞｸ</t>
  </si>
  <si>
    <t>490073</t>
  </si>
  <si>
    <t>長崎大</t>
  </si>
  <si>
    <t>西九州大学</t>
  </si>
  <si>
    <t>ﾆｼｷｭｳｼｭｳﾀﾞｲｶﾞｸ</t>
  </si>
  <si>
    <t>西日本工業大学</t>
  </si>
  <si>
    <t>ﾆｼﾆｯﾎﾟﾝｺｳｷﾞｮｳﾀﾞｲｶﾞｸ</t>
  </si>
  <si>
    <t>492282</t>
  </si>
  <si>
    <t>日本文理大学</t>
  </si>
  <si>
    <t>ﾆｯﾎﾟﾝﾌﾞﾝﾘﾀﾞｲｶﾞｸ</t>
  </si>
  <si>
    <t>492292</t>
  </si>
  <si>
    <t>福岡教育大学</t>
  </si>
  <si>
    <t>ﾌｸｵｶｷｮｳｲｸﾀﾞｲｶﾞｸ</t>
  </si>
  <si>
    <t>490068</t>
  </si>
  <si>
    <t>福岡大学</t>
  </si>
  <si>
    <t>ﾌｸｵｶﾀﾞｲｶﾞｸ</t>
  </si>
  <si>
    <t>492283</t>
  </si>
  <si>
    <t>宮崎産業経営大学</t>
  </si>
  <si>
    <t>ﾐﾔｻﾞｷｻﾝｷﾞｮｳｹｲｴｲﾀﾞｲｶﾞｸ</t>
  </si>
  <si>
    <t>492343</t>
  </si>
  <si>
    <t>宮崎大学</t>
  </si>
  <si>
    <t>ﾐﾔｻﾞｷﾀﾞｲｶﾞｸ</t>
  </si>
  <si>
    <t>490109</t>
  </si>
  <si>
    <t>名桜大学</t>
  </si>
  <si>
    <t>ﾒｲｵｳﾀﾞｲｶﾞｸ</t>
  </si>
  <si>
    <t>491099</t>
  </si>
  <si>
    <t>名桜大</t>
  </si>
  <si>
    <t>琉球大学</t>
  </si>
  <si>
    <t>ﾘｭｳｷｭｳﾀﾞｲｶﾞｸ</t>
  </si>
  <si>
    <t>490078</t>
  </si>
  <si>
    <t>佐世保工業高等専門学校</t>
  </si>
  <si>
    <t>折尾愛真短期大学</t>
  </si>
  <si>
    <t>申込責任者</t>
    <rPh sb="0" eb="2">
      <t>モウシコミ</t>
    </rPh>
    <rPh sb="2" eb="5">
      <t>セキニンシャ</t>
    </rPh>
    <phoneticPr fontId="2"/>
  </si>
  <si>
    <t>走幅跳</t>
    <rPh sb="0" eb="1">
      <t>ハシ</t>
    </rPh>
    <rPh sb="1" eb="2">
      <t>ハバ</t>
    </rPh>
    <rPh sb="2" eb="3">
      <t>ト</t>
    </rPh>
    <phoneticPr fontId="2"/>
  </si>
  <si>
    <t>100m</t>
    <phoneticPr fontId="2"/>
  </si>
  <si>
    <t>200m</t>
    <phoneticPr fontId="2"/>
  </si>
  <si>
    <t>1500m</t>
    <phoneticPr fontId="2"/>
  </si>
  <si>
    <t>5000m</t>
    <phoneticPr fontId="2"/>
  </si>
  <si>
    <t>00200</t>
    <phoneticPr fontId="2"/>
  </si>
  <si>
    <t>00500</t>
    <phoneticPr fontId="2"/>
  </si>
  <si>
    <t>01100</t>
    <phoneticPr fontId="2"/>
  </si>
  <si>
    <t>03400</t>
    <phoneticPr fontId="2"/>
  </si>
  <si>
    <t>07100</t>
    <phoneticPr fontId="2"/>
  </si>
  <si>
    <t>5</t>
    <phoneticPr fontId="2"/>
  </si>
  <si>
    <t>No.</t>
    <phoneticPr fontId="2"/>
  </si>
  <si>
    <t>登録番号</t>
    <rPh sb="0" eb="2">
      <t>トウロク</t>
    </rPh>
    <rPh sb="2" eb="4">
      <t>バンゴウ</t>
    </rPh>
    <phoneticPr fontId="2"/>
  </si>
  <si>
    <t>氏名</t>
    <rPh sb="0" eb="2">
      <t>シメイ</t>
    </rPh>
    <phoneticPr fontId="2"/>
  </si>
  <si>
    <t>ﾌﾘｶﾞﾅ</t>
    <phoneticPr fontId="2"/>
  </si>
  <si>
    <t>登録陸協</t>
    <rPh sb="0" eb="2">
      <t>トウロク</t>
    </rPh>
    <rPh sb="2" eb="3">
      <t>リク</t>
    </rPh>
    <rPh sb="3" eb="4">
      <t>キョウ</t>
    </rPh>
    <phoneticPr fontId="2"/>
  </si>
  <si>
    <t>分</t>
    <rPh sb="0" eb="1">
      <t>フン</t>
    </rPh>
    <phoneticPr fontId="2"/>
  </si>
  <si>
    <t>秒</t>
    <rPh sb="0" eb="1">
      <t>ビョウ</t>
    </rPh>
    <phoneticPr fontId="2"/>
  </si>
  <si>
    <t>m</t>
    <phoneticPr fontId="2"/>
  </si>
  <si>
    <t>100m</t>
    <phoneticPr fontId="2"/>
  </si>
  <si>
    <t>走幅跳</t>
    <rPh sb="0" eb="1">
      <t>ハシ</t>
    </rPh>
    <rPh sb="1" eb="2">
      <t>ハバ</t>
    </rPh>
    <rPh sb="2" eb="3">
      <t>ト</t>
    </rPh>
    <phoneticPr fontId="2"/>
  </si>
  <si>
    <t>円盤投</t>
    <rPh sb="0" eb="2">
      <t>エンバン</t>
    </rPh>
    <rPh sb="2" eb="3">
      <t>ナ</t>
    </rPh>
    <phoneticPr fontId="2"/>
  </si>
  <si>
    <t>備考欄</t>
    <rPh sb="0" eb="2">
      <t>ビコウ</t>
    </rPh>
    <rPh sb="2" eb="3">
      <t>ラン</t>
    </rPh>
    <phoneticPr fontId="2"/>
  </si>
  <si>
    <t>①</t>
    <phoneticPr fontId="2"/>
  </si>
  <si>
    <t>②</t>
    <phoneticPr fontId="2"/>
  </si>
  <si>
    <t>③</t>
    <phoneticPr fontId="2"/>
  </si>
  <si>
    <t>11</t>
    <phoneticPr fontId="2"/>
  </si>
  <si>
    <t>02</t>
    <phoneticPr fontId="2"/>
  </si>
  <si>
    <t>7</t>
    <phoneticPr fontId="2"/>
  </si>
  <si>
    <t>08</t>
    <phoneticPr fontId="2"/>
  </si>
  <si>
    <t>37</t>
    <phoneticPr fontId="2"/>
  </si>
  <si>
    <t>70</t>
    <phoneticPr fontId="2"/>
  </si>
  <si>
    <t>13</t>
    <phoneticPr fontId="2"/>
  </si>
  <si>
    <t>出場種目</t>
    <rPh sb="0" eb="2">
      <t>シュツジョウ</t>
    </rPh>
    <rPh sb="2" eb="4">
      <t>シュモク</t>
    </rPh>
    <phoneticPr fontId="2"/>
  </si>
  <si>
    <t>最高記録</t>
    <rPh sb="0" eb="2">
      <t>サイコウ</t>
    </rPh>
    <rPh sb="2" eb="4">
      <t>キロク</t>
    </rPh>
    <phoneticPr fontId="2"/>
  </si>
  <si>
    <t>延べ人数</t>
    <rPh sb="0" eb="1">
      <t>ノ</t>
    </rPh>
    <rPh sb="2" eb="4">
      <t>ニンズウ</t>
    </rPh>
    <phoneticPr fontId="2"/>
  </si>
  <si>
    <t>合計金額</t>
    <rPh sb="0" eb="2">
      <t>ゴウケイ</t>
    </rPh>
    <rPh sb="2" eb="4">
      <t>キンガク</t>
    </rPh>
    <phoneticPr fontId="2"/>
  </si>
  <si>
    <t>学連　太郎</t>
    <rPh sb="0" eb="2">
      <t>ガクレン</t>
    </rPh>
    <rPh sb="3" eb="5">
      <t>タロウ</t>
    </rPh>
    <phoneticPr fontId="2"/>
  </si>
  <si>
    <t>ｶﾞｸﾚﾝ ﾀﾛｳ</t>
    <phoneticPr fontId="2"/>
  </si>
  <si>
    <t>福岡県</t>
    <rPh sb="0" eb="3">
      <t>フクオカケン</t>
    </rPh>
    <phoneticPr fontId="2"/>
  </si>
  <si>
    <t>エラー
チェック</t>
    <phoneticPr fontId="2"/>
  </si>
  <si>
    <t>エラーチェック</t>
    <phoneticPr fontId="2"/>
  </si>
  <si>
    <t>チェック内容</t>
    <rPh sb="4" eb="6">
      <t>ナイヨウ</t>
    </rPh>
    <phoneticPr fontId="2"/>
  </si>
  <si>
    <t>種目コード</t>
    <rPh sb="0" eb="2">
      <t>シュモク</t>
    </rPh>
    <phoneticPr fontId="2"/>
  </si>
  <si>
    <t>小数以下変換</t>
    <rPh sb="0" eb="2">
      <t>ショウスウ</t>
    </rPh>
    <rPh sb="2" eb="4">
      <t>イカ</t>
    </rPh>
    <rPh sb="4" eb="6">
      <t>ヘンカン</t>
    </rPh>
    <phoneticPr fontId="2"/>
  </si>
  <si>
    <t>トラック・フィールド判定</t>
    <rPh sb="10" eb="12">
      <t>ハンテイ</t>
    </rPh>
    <phoneticPr fontId="2"/>
  </si>
  <si>
    <t>最高記録結合</t>
    <rPh sb="0" eb="2">
      <t>サイコウ</t>
    </rPh>
    <rPh sb="2" eb="4">
      <t>キロク</t>
    </rPh>
    <rPh sb="4" eb="6">
      <t>ケツゴウ</t>
    </rPh>
    <phoneticPr fontId="2"/>
  </si>
  <si>
    <t>60秒判定</t>
    <rPh sb="2" eb="3">
      <t>ビョウ</t>
    </rPh>
    <rPh sb="3" eb="5">
      <t>ハンテイ</t>
    </rPh>
    <phoneticPr fontId="2"/>
  </si>
  <si>
    <t>入力方法が記入例と異なります。</t>
    <rPh sb="0" eb="2">
      <t>ニュウリョク</t>
    </rPh>
    <rPh sb="2" eb="4">
      <t>ホウホウ</t>
    </rPh>
    <rPh sb="5" eb="7">
      <t>キニュウ</t>
    </rPh>
    <rPh sb="7" eb="8">
      <t>レイ</t>
    </rPh>
    <rPh sb="9" eb="10">
      <t>コト</t>
    </rPh>
    <phoneticPr fontId="2"/>
  </si>
  <si>
    <t>登録番号かぶり</t>
    <rPh sb="0" eb="2">
      <t>トウロク</t>
    </rPh>
    <rPh sb="2" eb="4">
      <t>バンゴウ</t>
    </rPh>
    <phoneticPr fontId="2"/>
  </si>
  <si>
    <t>登録番号にかぶりがあります。</t>
    <rPh sb="0" eb="2">
      <t>トウロク</t>
    </rPh>
    <rPh sb="2" eb="4">
      <t>バンゴウ</t>
    </rPh>
    <phoneticPr fontId="2"/>
  </si>
  <si>
    <t>No.</t>
    <phoneticPr fontId="2"/>
  </si>
  <si>
    <t>③</t>
    <phoneticPr fontId="2"/>
  </si>
  <si>
    <t>学連　花子</t>
    <rPh sb="0" eb="2">
      <t>ガクレン</t>
    </rPh>
    <rPh sb="3" eb="5">
      <t>ハナコ</t>
    </rPh>
    <phoneticPr fontId="2"/>
  </si>
  <si>
    <t>ｶﾞｸﾚﾝ ﾊﾅｺ</t>
    <phoneticPr fontId="2"/>
  </si>
  <si>
    <t>円盤投</t>
    <rPh sb="0" eb="3">
      <t>エンバンナゲ</t>
    </rPh>
    <phoneticPr fontId="2"/>
  </si>
  <si>
    <t>m</t>
    <phoneticPr fontId="2"/>
  </si>
  <si>
    <t>m</t>
    <phoneticPr fontId="2"/>
  </si>
  <si>
    <t>08</t>
    <phoneticPr fontId="2"/>
  </si>
  <si>
    <t>09</t>
    <phoneticPr fontId="2"/>
  </si>
  <si>
    <t>27</t>
    <phoneticPr fontId="2"/>
  </si>
  <si>
    <t>00</t>
    <phoneticPr fontId="2"/>
  </si>
  <si>
    <t>個人種目</t>
    <rPh sb="0" eb="2">
      <t>コジン</t>
    </rPh>
    <rPh sb="2" eb="4">
      <t>シュモク</t>
    </rPh>
    <phoneticPr fontId="2"/>
  </si>
  <si>
    <t>×</t>
    <phoneticPr fontId="2"/>
  </si>
  <si>
    <t>男子</t>
    <rPh sb="0" eb="2">
      <t>ダンシ</t>
    </rPh>
    <phoneticPr fontId="2"/>
  </si>
  <si>
    <t>女子</t>
    <rPh sb="0" eb="2">
      <t>ジョシ</t>
    </rPh>
    <phoneticPr fontId="2"/>
  </si>
  <si>
    <t>(明細)</t>
    <rPh sb="1" eb="3">
      <t>メイサイ</t>
    </rPh>
    <phoneticPr fontId="2"/>
  </si>
  <si>
    <t>合計</t>
    <rPh sb="0" eb="2">
      <t>ゴウケイ</t>
    </rPh>
    <phoneticPr fontId="2"/>
  </si>
  <si>
    <t>振込先</t>
    <rPh sb="0" eb="2">
      <t>フリコ</t>
    </rPh>
    <rPh sb="2" eb="3">
      <t>サキ</t>
    </rPh>
    <phoneticPr fontId="2"/>
  </si>
  <si>
    <t>領収書</t>
    <rPh sb="0" eb="3">
      <t>リョウシュウショ</t>
    </rPh>
    <phoneticPr fontId="2"/>
  </si>
  <si>
    <t>領収書
貼り付け欄</t>
    <rPh sb="0" eb="3">
      <t>リョウシュウショ</t>
    </rPh>
    <rPh sb="4" eb="5">
      <t>ハ</t>
    </rPh>
    <rPh sb="6" eb="7">
      <t>ツ</t>
    </rPh>
    <rPh sb="8" eb="9">
      <t>ラン</t>
    </rPh>
    <phoneticPr fontId="2"/>
  </si>
  <si>
    <t>ZKチェック</t>
    <phoneticPr fontId="2"/>
  </si>
  <si>
    <t>DB</t>
    <phoneticPr fontId="2"/>
  </si>
  <si>
    <t>N1</t>
    <phoneticPr fontId="2"/>
  </si>
  <si>
    <t>N2</t>
    <phoneticPr fontId="2"/>
  </si>
  <si>
    <t>SX</t>
    <phoneticPr fontId="2"/>
  </si>
  <si>
    <t>MC</t>
    <phoneticPr fontId="2"/>
  </si>
  <si>
    <t>KC</t>
    <phoneticPr fontId="2"/>
  </si>
  <si>
    <t>ZK</t>
    <phoneticPr fontId="2"/>
  </si>
  <si>
    <t>S1</t>
    <phoneticPr fontId="2"/>
  </si>
  <si>
    <t>S2</t>
    <phoneticPr fontId="2"/>
  </si>
  <si>
    <t>S3</t>
    <phoneticPr fontId="2"/>
  </si>
  <si>
    <t>結合</t>
    <rPh sb="0" eb="2">
      <t>ケツゴウ</t>
    </rPh>
    <phoneticPr fontId="2"/>
  </si>
  <si>
    <t>登録陸協</t>
    <rPh sb="0" eb="2">
      <t>トウロク</t>
    </rPh>
    <rPh sb="2" eb="3">
      <t>リク</t>
    </rPh>
    <rPh sb="3" eb="4">
      <t>キョウ</t>
    </rPh>
    <phoneticPr fontId="2"/>
  </si>
  <si>
    <t>登録陸協が入力方法と異なっています。</t>
    <rPh sb="0" eb="2">
      <t>トウロク</t>
    </rPh>
    <rPh sb="2" eb="3">
      <t>リク</t>
    </rPh>
    <rPh sb="3" eb="4">
      <t>キョウ</t>
    </rPh>
    <rPh sb="5" eb="7">
      <t>ニュウリョク</t>
    </rPh>
    <rPh sb="7" eb="9">
      <t>ホウホウ</t>
    </rPh>
    <rPh sb="10" eb="11">
      <t>コト</t>
    </rPh>
    <phoneticPr fontId="2"/>
  </si>
  <si>
    <t>登録陸協が入力方法と異なります。</t>
    <rPh sb="0" eb="2">
      <t>トウロク</t>
    </rPh>
    <rPh sb="2" eb="3">
      <t>リク</t>
    </rPh>
    <rPh sb="3" eb="4">
      <t>キョウ</t>
    </rPh>
    <rPh sb="5" eb="7">
      <t>ニュウリョク</t>
    </rPh>
    <rPh sb="7" eb="9">
      <t>ホウホウ</t>
    </rPh>
    <rPh sb="10" eb="11">
      <t>コト</t>
    </rPh>
    <phoneticPr fontId="2"/>
  </si>
  <si>
    <t>i</t>
    <phoneticPr fontId="2"/>
  </si>
  <si>
    <t>棒高跳</t>
    <rPh sb="0" eb="3">
      <t>ボウタカトビ</t>
    </rPh>
    <phoneticPr fontId="2"/>
  </si>
  <si>
    <t>08800</t>
    <phoneticPr fontId="2"/>
  </si>
  <si>
    <t>09300</t>
    <phoneticPr fontId="2"/>
  </si>
  <si>
    <t>所属</t>
    <rPh sb="0" eb="2">
      <t>ショゾク</t>
    </rPh>
    <phoneticPr fontId="2"/>
  </si>
  <si>
    <t>DB</t>
    <phoneticPr fontId="2"/>
  </si>
  <si>
    <t>N1</t>
    <phoneticPr fontId="2"/>
  </si>
  <si>
    <t>N2</t>
    <phoneticPr fontId="2"/>
  </si>
  <si>
    <t>N3</t>
    <phoneticPr fontId="2"/>
  </si>
  <si>
    <t>KC</t>
    <phoneticPr fontId="2"/>
  </si>
  <si>
    <t>参加料</t>
    <rPh sb="0" eb="3">
      <t>サンカリョウ</t>
    </rPh>
    <phoneticPr fontId="2"/>
  </si>
  <si>
    <t>00300</t>
    <phoneticPr fontId="2"/>
  </si>
  <si>
    <t>400m</t>
    <phoneticPr fontId="2"/>
  </si>
  <si>
    <t>800m</t>
    <phoneticPr fontId="2"/>
  </si>
  <si>
    <t>00600</t>
    <phoneticPr fontId="2"/>
  </si>
  <si>
    <t>00800</t>
    <phoneticPr fontId="2"/>
  </si>
  <si>
    <t>100mH</t>
    <phoneticPr fontId="2"/>
  </si>
  <si>
    <t>04400</t>
    <phoneticPr fontId="2"/>
  </si>
  <si>
    <t>110mH</t>
    <phoneticPr fontId="2"/>
  </si>
  <si>
    <t>400mH</t>
    <phoneticPr fontId="2"/>
  </si>
  <si>
    <t>03600</t>
    <phoneticPr fontId="2"/>
  </si>
  <si>
    <t>03700</t>
    <phoneticPr fontId="2"/>
  </si>
  <si>
    <t>走高跳</t>
    <rPh sb="0" eb="3">
      <t>ハシリタカトビ</t>
    </rPh>
    <phoneticPr fontId="2"/>
  </si>
  <si>
    <t>07200</t>
    <phoneticPr fontId="2"/>
  </si>
  <si>
    <t>走幅跳</t>
    <rPh sb="0" eb="3">
      <t>ソウハバトビ</t>
    </rPh>
    <phoneticPr fontId="2"/>
  </si>
  <si>
    <t>07300</t>
    <phoneticPr fontId="2"/>
  </si>
  <si>
    <t>08400</t>
    <phoneticPr fontId="2"/>
  </si>
  <si>
    <t>08100</t>
    <phoneticPr fontId="2"/>
  </si>
  <si>
    <t>円盤投</t>
    <rPh sb="0" eb="3">
      <t>エンバンナ</t>
    </rPh>
    <phoneticPr fontId="2"/>
  </si>
  <si>
    <t>08600</t>
    <phoneticPr fontId="2"/>
  </si>
  <si>
    <t>ハンマー投</t>
    <rPh sb="4" eb="5">
      <t>トウ</t>
    </rPh>
    <phoneticPr fontId="2"/>
  </si>
  <si>
    <t>09400</t>
    <phoneticPr fontId="2"/>
  </si>
  <si>
    <t>やり投</t>
    <rPh sb="2" eb="3">
      <t>トウ</t>
    </rPh>
    <phoneticPr fontId="2"/>
  </si>
  <si>
    <t/>
  </si>
  <si>
    <t>福岡工業大学</t>
  </si>
  <si>
    <t>九州保健福祉大学</t>
  </si>
  <si>
    <t>必要</t>
    <rPh sb="0" eb="2">
      <t>ヒツヨウ</t>
    </rPh>
    <phoneticPr fontId="2"/>
  </si>
  <si>
    <t>不必要</t>
    <rPh sb="0" eb="3">
      <t>フヒツヨウ</t>
    </rPh>
    <phoneticPr fontId="2"/>
  </si>
  <si>
    <t>必要</t>
    <rPh sb="0" eb="2">
      <t>ヒツヨウヒツヨウ</t>
    </rPh>
    <phoneticPr fontId="2"/>
  </si>
  <si>
    <t>宮崎公立大学</t>
  </si>
  <si>
    <t>鹿児島工業</t>
  </si>
  <si>
    <t>N1</t>
    <phoneticPr fontId="2"/>
  </si>
  <si>
    <t>団体名/ﾌﾘｶﾞﾅ</t>
    <rPh sb="2" eb="3">
      <t>メイ</t>
    </rPh>
    <phoneticPr fontId="2"/>
  </si>
  <si>
    <t>団体名</t>
    <phoneticPr fontId="2"/>
  </si>
  <si>
    <t>団体名</t>
    <rPh sb="2" eb="3">
      <t>メイ</t>
    </rPh>
    <phoneticPr fontId="2"/>
  </si>
  <si>
    <t>団体名</t>
    <rPh sb="0" eb="2">
      <t>ダンタイ</t>
    </rPh>
    <rPh sb="2" eb="3">
      <t>メイ</t>
    </rPh>
    <phoneticPr fontId="2"/>
  </si>
  <si>
    <t>監督名</t>
    <phoneticPr fontId="2"/>
  </si>
  <si>
    <t>種目情報</t>
    <rPh sb="0" eb="2">
      <t>シュモク</t>
    </rPh>
    <rPh sb="2" eb="4">
      <t>ジョウホウ</t>
    </rPh>
    <phoneticPr fontId="2"/>
  </si>
  <si>
    <t>活水女子大</t>
    <rPh sb="0" eb="2">
      <t>カッスイ</t>
    </rPh>
    <rPh sb="2" eb="4">
      <t>ジョシ</t>
    </rPh>
    <rPh sb="4" eb="5">
      <t>ダイ</t>
    </rPh>
    <phoneticPr fontId="2"/>
  </si>
  <si>
    <t>久留米大学</t>
    <phoneticPr fontId="3"/>
  </si>
  <si>
    <t>492276</t>
    <phoneticPr fontId="3"/>
  </si>
  <si>
    <t>久留米大</t>
    <phoneticPr fontId="2"/>
  </si>
  <si>
    <t>○</t>
    <phoneticPr fontId="2"/>
  </si>
  <si>
    <t>ﾐﾔｻﾞｷｺｳﾘﾂﾀﾞｲｶﾞｸ</t>
    <phoneticPr fontId="2"/>
  </si>
  <si>
    <t>491048</t>
  </si>
  <si>
    <t>宮﨑公立大</t>
    <rPh sb="0" eb="2">
      <t>ミヤザキ</t>
    </rPh>
    <rPh sb="2" eb="4">
      <t>コウリツ</t>
    </rPh>
    <rPh sb="4" eb="5">
      <t>ダイ</t>
    </rPh>
    <phoneticPr fontId="2"/>
  </si>
  <si>
    <t>宮崎大</t>
    <rPh sb="0" eb="2">
      <t>ミヤザキ</t>
    </rPh>
    <rPh sb="2" eb="3">
      <t>ダイ</t>
    </rPh>
    <phoneticPr fontId="2"/>
  </si>
  <si>
    <t>九州工業大</t>
    <rPh sb="0" eb="2">
      <t>キュウシュウ</t>
    </rPh>
    <rPh sb="2" eb="4">
      <t>コウギョウ</t>
    </rPh>
    <rPh sb="4" eb="5">
      <t>ダイ</t>
    </rPh>
    <phoneticPr fontId="2"/>
  </si>
  <si>
    <t>九州産業大</t>
    <rPh sb="0" eb="2">
      <t>キュウシュウ</t>
    </rPh>
    <rPh sb="2" eb="4">
      <t>サンギョウ</t>
    </rPh>
    <rPh sb="4" eb="5">
      <t>ダイ</t>
    </rPh>
    <phoneticPr fontId="2"/>
  </si>
  <si>
    <t>九州情報大</t>
    <rPh sb="0" eb="5">
      <t>キュウシュウジョウホウダイ</t>
    </rPh>
    <phoneticPr fontId="2"/>
  </si>
  <si>
    <t>九州大</t>
    <rPh sb="0" eb="2">
      <t>キュウシュウ</t>
    </rPh>
    <rPh sb="2" eb="3">
      <t>ダイ</t>
    </rPh>
    <phoneticPr fontId="2"/>
  </si>
  <si>
    <t>ｷｭｳｼｭｳﾎｹﾝﾌｸｼﾀﾞｲｶﾞｸ</t>
    <phoneticPr fontId="2"/>
  </si>
  <si>
    <t>492458</t>
  </si>
  <si>
    <t>九州保健福祉大</t>
    <rPh sb="0" eb="2">
      <t>キュウシュウ</t>
    </rPh>
    <rPh sb="2" eb="4">
      <t>ホケン</t>
    </rPh>
    <rPh sb="4" eb="6">
      <t>フクシ</t>
    </rPh>
    <rPh sb="6" eb="7">
      <t>ダイ</t>
    </rPh>
    <phoneticPr fontId="2"/>
  </si>
  <si>
    <t>佐賀大</t>
    <rPh sb="0" eb="2">
      <t>サガ</t>
    </rPh>
    <rPh sb="2" eb="3">
      <t>ダイ</t>
    </rPh>
    <phoneticPr fontId="2"/>
  </si>
  <si>
    <t>鹿児島大</t>
    <rPh sb="0" eb="3">
      <t>カゴシマ</t>
    </rPh>
    <rPh sb="3" eb="4">
      <t>ダイ</t>
    </rPh>
    <phoneticPr fontId="2"/>
  </si>
  <si>
    <t>西南学院大</t>
    <rPh sb="0" eb="2">
      <t>セイナン</t>
    </rPh>
    <rPh sb="2" eb="4">
      <t>ガクイン</t>
    </rPh>
    <rPh sb="4" eb="5">
      <t>ダイ</t>
    </rPh>
    <phoneticPr fontId="2"/>
  </si>
  <si>
    <t>495380</t>
  </si>
  <si>
    <t>折尾愛真大</t>
    <rPh sb="0" eb="2">
      <t>オリオ</t>
    </rPh>
    <rPh sb="2" eb="3">
      <t>アイ</t>
    </rPh>
    <rPh sb="3" eb="4">
      <t>シン</t>
    </rPh>
    <rPh sb="4" eb="5">
      <t>ダイ</t>
    </rPh>
    <phoneticPr fontId="2"/>
  </si>
  <si>
    <t>第一工業大</t>
    <rPh sb="0" eb="2">
      <t>ダイイチ</t>
    </rPh>
    <rPh sb="2" eb="4">
      <t>コウギョウ</t>
    </rPh>
    <rPh sb="4" eb="5">
      <t>ダイ</t>
    </rPh>
    <phoneticPr fontId="2"/>
  </si>
  <si>
    <t>産業医科大</t>
    <rPh sb="0" eb="2">
      <t>サンギョウ</t>
    </rPh>
    <rPh sb="2" eb="4">
      <t>イカ</t>
    </rPh>
    <rPh sb="4" eb="5">
      <t>ダイ</t>
    </rPh>
    <phoneticPr fontId="2"/>
  </si>
  <si>
    <t>志學館大</t>
    <rPh sb="0" eb="3">
      <t>シガクカン</t>
    </rPh>
    <rPh sb="3" eb="4">
      <t>ダイ</t>
    </rPh>
    <phoneticPr fontId="2"/>
  </si>
  <si>
    <t>鹿屋体育大</t>
    <rPh sb="0" eb="2">
      <t>カノヤ</t>
    </rPh>
    <rPh sb="2" eb="4">
      <t>タイイク</t>
    </rPh>
    <rPh sb="4" eb="5">
      <t>ダイ</t>
    </rPh>
    <phoneticPr fontId="2"/>
  </si>
  <si>
    <t>492295</t>
    <phoneticPr fontId="3"/>
  </si>
  <si>
    <t>鹿児島国際大</t>
    <rPh sb="0" eb="3">
      <t>カゴシマ</t>
    </rPh>
    <rPh sb="3" eb="5">
      <t>コクサイ</t>
    </rPh>
    <rPh sb="5" eb="6">
      <t>ダイ</t>
    </rPh>
    <phoneticPr fontId="2"/>
  </si>
  <si>
    <t>大分大</t>
    <rPh sb="0" eb="2">
      <t>オオイタ</t>
    </rPh>
    <rPh sb="2" eb="3">
      <t>ダイ</t>
    </rPh>
    <phoneticPr fontId="2"/>
  </si>
  <si>
    <t>長崎県立大</t>
    <rPh sb="0" eb="2">
      <t>ナガサキ</t>
    </rPh>
    <rPh sb="2" eb="4">
      <t>ケンリツ</t>
    </rPh>
    <rPh sb="4" eb="5">
      <t>ダイ</t>
    </rPh>
    <phoneticPr fontId="2"/>
  </si>
  <si>
    <t>ﾄｳｶｲﾀﾞｲｶﾞｸｷｭｳｼｭｳ</t>
    <phoneticPr fontId="2"/>
  </si>
  <si>
    <t>東海大学九州</t>
    <rPh sb="0" eb="3">
      <t>トウカイダイ</t>
    </rPh>
    <rPh sb="3" eb="4">
      <t>ガク</t>
    </rPh>
    <rPh sb="4" eb="6">
      <t>キュウシュウ</t>
    </rPh>
    <phoneticPr fontId="2"/>
  </si>
  <si>
    <t>福岡大</t>
    <rPh sb="0" eb="2">
      <t>フクオカ</t>
    </rPh>
    <rPh sb="2" eb="3">
      <t>ダイ</t>
    </rPh>
    <phoneticPr fontId="2"/>
  </si>
  <si>
    <t>長崎国際大</t>
    <rPh sb="0" eb="2">
      <t>ナガサキ</t>
    </rPh>
    <rPh sb="2" eb="4">
      <t>コクサイ</t>
    </rPh>
    <rPh sb="4" eb="5">
      <t>ダイ</t>
    </rPh>
    <phoneticPr fontId="2"/>
  </si>
  <si>
    <t>宮崎国際大学</t>
  </si>
  <si>
    <t>ﾐﾔｻﾞｷｺｸｻｲﾀﾞｲｶﾞｸ</t>
    <phoneticPr fontId="2"/>
  </si>
  <si>
    <t>492405</t>
  </si>
  <si>
    <t>宮崎国際大</t>
    <rPh sb="0" eb="2">
      <t>ミヤザキ</t>
    </rPh>
    <rPh sb="2" eb="4">
      <t>コクサイ</t>
    </rPh>
    <rPh sb="4" eb="5">
      <t>ダイ</t>
    </rPh>
    <phoneticPr fontId="2"/>
  </si>
  <si>
    <t>福岡教育大</t>
    <rPh sb="0" eb="2">
      <t>フクオカ</t>
    </rPh>
    <rPh sb="2" eb="4">
      <t>キョウイク</t>
    </rPh>
    <rPh sb="4" eb="5">
      <t>ダイ</t>
    </rPh>
    <phoneticPr fontId="2"/>
  </si>
  <si>
    <t>北九州市立大</t>
    <rPh sb="0" eb="3">
      <t>キタキュウシュウ</t>
    </rPh>
    <rPh sb="3" eb="5">
      <t>イチリツ</t>
    </rPh>
    <rPh sb="5" eb="6">
      <t>ダイ</t>
    </rPh>
    <phoneticPr fontId="2"/>
  </si>
  <si>
    <t>九州共立大</t>
    <rPh sb="0" eb="2">
      <t>キュウシュウ</t>
    </rPh>
    <rPh sb="2" eb="4">
      <t>キョウリツ</t>
    </rPh>
    <rPh sb="4" eb="5">
      <t>ダイ</t>
    </rPh>
    <phoneticPr fontId="2"/>
  </si>
  <si>
    <t>日本文理大</t>
    <rPh sb="0" eb="4">
      <t>ニホンブンリ</t>
    </rPh>
    <rPh sb="4" eb="5">
      <t>ダイ</t>
    </rPh>
    <phoneticPr fontId="2"/>
  </si>
  <si>
    <t>久留米工業大学</t>
    <phoneticPr fontId="3"/>
  </si>
  <si>
    <t>ｸﾙﾒｺｳｷﾞｮｳﾀﾞｲｶﾞｸ</t>
    <phoneticPr fontId="2"/>
  </si>
  <si>
    <t>492308</t>
    <phoneticPr fontId="3"/>
  </si>
  <si>
    <t>久留米工業</t>
  </si>
  <si>
    <t>宮崎産業経</t>
  </si>
  <si>
    <t>熊本大学</t>
    <rPh sb="0" eb="2">
      <t>クマモト</t>
    </rPh>
    <phoneticPr fontId="2"/>
  </si>
  <si>
    <t>ｻｾﾎﾞｺｳｷﾞｮｳｺｳﾄｳｾﾝﾓﾝｶﾞｯｺｳ</t>
    <phoneticPr fontId="2"/>
  </si>
  <si>
    <t>佐世保工業</t>
  </si>
  <si>
    <t>西九州大学</t>
    <phoneticPr fontId="3"/>
  </si>
  <si>
    <t>492287</t>
    <phoneticPr fontId="3"/>
  </si>
  <si>
    <t>長崎総合科学大学</t>
  </si>
  <si>
    <t>ﾅｶﾞｻｷｿｳｺﾞｳｶｶﾞｸﾀﾞｲｶﾞｸ</t>
    <phoneticPr fontId="2"/>
  </si>
  <si>
    <t>492288</t>
  </si>
  <si>
    <t>長崎総合科</t>
  </si>
  <si>
    <t>ﾌｸｵｶｺｳｷﾞｮｳﾀﾞｲｶﾞｸ</t>
    <phoneticPr fontId="2"/>
  </si>
  <si>
    <t>492284</t>
  </si>
  <si>
    <t>福岡工業大</t>
  </si>
  <si>
    <t>北九州工業</t>
  </si>
  <si>
    <t>大分工業高</t>
  </si>
  <si>
    <t>西日本工業大</t>
    <rPh sb="0" eb="1">
      <t>ニシ</t>
    </rPh>
    <rPh sb="1" eb="3">
      <t>ニホン</t>
    </rPh>
    <rPh sb="3" eb="5">
      <t>コウギョウ</t>
    </rPh>
    <rPh sb="5" eb="6">
      <t>ダイ</t>
    </rPh>
    <phoneticPr fontId="2"/>
  </si>
  <si>
    <t>琉球大</t>
    <rPh sb="0" eb="2">
      <t>リュウキュウ</t>
    </rPh>
    <rPh sb="2" eb="3">
      <t>ダイ</t>
    </rPh>
    <phoneticPr fontId="2"/>
  </si>
  <si>
    <t>福岡女子大学</t>
    <rPh sb="0" eb="4">
      <t>フクオカジョシ</t>
    </rPh>
    <rPh sb="4" eb="6">
      <t>ダイガク</t>
    </rPh>
    <phoneticPr fontId="2"/>
  </si>
  <si>
    <t>ﾌｸｵｶｼﾞｮｼﾀﾞｲｶﾞｸ</t>
    <phoneticPr fontId="2"/>
  </si>
  <si>
    <t>福岡女子大</t>
    <rPh sb="0" eb="4">
      <t>フクオカジョシ</t>
    </rPh>
    <rPh sb="4" eb="5">
      <t>ダイ</t>
    </rPh>
    <phoneticPr fontId="2"/>
  </si>
  <si>
    <t>KC</t>
    <phoneticPr fontId="2"/>
  </si>
  <si>
    <t>42</t>
  </si>
  <si>
    <t>42</t>
    <phoneticPr fontId="2"/>
  </si>
  <si>
    <t>41</t>
  </si>
  <si>
    <t>40</t>
  </si>
  <si>
    <t>45</t>
  </si>
  <si>
    <t>40</t>
    <phoneticPr fontId="2"/>
  </si>
  <si>
    <t>45</t>
    <phoneticPr fontId="2"/>
  </si>
  <si>
    <t>41</t>
    <phoneticPr fontId="2"/>
  </si>
  <si>
    <t>46</t>
  </si>
  <si>
    <t>46</t>
    <phoneticPr fontId="2"/>
  </si>
  <si>
    <t>44</t>
  </si>
  <si>
    <t>44</t>
    <phoneticPr fontId="2"/>
  </si>
  <si>
    <t>43</t>
  </si>
  <si>
    <t>43</t>
    <phoneticPr fontId="2"/>
  </si>
  <si>
    <t>47</t>
  </si>
  <si>
    <t>47</t>
    <phoneticPr fontId="2"/>
  </si>
  <si>
    <t>都道府県コード</t>
    <rPh sb="0" eb="4">
      <t>トドウフケン</t>
    </rPh>
    <phoneticPr fontId="2"/>
  </si>
  <si>
    <t>北海道</t>
    <rPh sb="0" eb="3">
      <t>ホッカイドウ</t>
    </rPh>
    <phoneticPr fontId="2"/>
  </si>
  <si>
    <t>01</t>
    <phoneticPr fontId="2"/>
  </si>
  <si>
    <t>青森県</t>
    <rPh sb="0" eb="2">
      <t>アオモリ</t>
    </rPh>
    <rPh sb="2" eb="3">
      <t>ケン</t>
    </rPh>
    <phoneticPr fontId="2"/>
  </si>
  <si>
    <t>02</t>
    <phoneticPr fontId="2"/>
  </si>
  <si>
    <t>岩手県</t>
    <rPh sb="0" eb="3">
      <t>イワテケン</t>
    </rPh>
    <phoneticPr fontId="2"/>
  </si>
  <si>
    <t>03</t>
  </si>
  <si>
    <t>宮城県</t>
    <rPh sb="0" eb="3">
      <t>ミヤギケン</t>
    </rPh>
    <phoneticPr fontId="2"/>
  </si>
  <si>
    <t>04</t>
  </si>
  <si>
    <t>秋田県</t>
    <rPh sb="0" eb="3">
      <t>アキタケン</t>
    </rPh>
    <phoneticPr fontId="2"/>
  </si>
  <si>
    <t>05</t>
  </si>
  <si>
    <t>山形県</t>
    <rPh sb="0" eb="3">
      <t>ヤマガタケン</t>
    </rPh>
    <phoneticPr fontId="2"/>
  </si>
  <si>
    <t>06</t>
  </si>
  <si>
    <t>福島県</t>
    <rPh sb="0" eb="3">
      <t>フクシマケン</t>
    </rPh>
    <phoneticPr fontId="2"/>
  </si>
  <si>
    <t>07</t>
  </si>
  <si>
    <t>茨城県</t>
    <rPh sb="0" eb="3">
      <t>イバラキケン</t>
    </rPh>
    <phoneticPr fontId="2"/>
  </si>
  <si>
    <t>08</t>
  </si>
  <si>
    <t>栃木県</t>
    <rPh sb="0" eb="3">
      <t>トチギケン</t>
    </rPh>
    <phoneticPr fontId="2"/>
  </si>
  <si>
    <t>09</t>
  </si>
  <si>
    <t>群馬県</t>
    <rPh sb="0" eb="2">
      <t>グンマ</t>
    </rPh>
    <rPh sb="2" eb="3">
      <t>ケン</t>
    </rPh>
    <phoneticPr fontId="2"/>
  </si>
  <si>
    <t>10</t>
  </si>
  <si>
    <t>埼玉県</t>
    <rPh sb="0" eb="2">
      <t>サイタマ</t>
    </rPh>
    <rPh sb="2" eb="3">
      <t>ケン</t>
    </rPh>
    <phoneticPr fontId="2"/>
  </si>
  <si>
    <t>11</t>
  </si>
  <si>
    <t>千葉県</t>
    <rPh sb="0" eb="3">
      <t>チバケン</t>
    </rPh>
    <phoneticPr fontId="2"/>
  </si>
  <si>
    <t>12</t>
  </si>
  <si>
    <t>東京都</t>
    <rPh sb="0" eb="3">
      <t>トウキョウト</t>
    </rPh>
    <phoneticPr fontId="2"/>
  </si>
  <si>
    <t>13</t>
  </si>
  <si>
    <t>神奈川県</t>
    <rPh sb="0" eb="4">
      <t>カナガワケン</t>
    </rPh>
    <phoneticPr fontId="2"/>
  </si>
  <si>
    <t>14</t>
  </si>
  <si>
    <t>新潟県</t>
    <rPh sb="0" eb="3">
      <t>ニイガタケン</t>
    </rPh>
    <phoneticPr fontId="2"/>
  </si>
  <si>
    <t>15</t>
  </si>
  <si>
    <t>富山県</t>
    <rPh sb="0" eb="3">
      <t>トヤマケン</t>
    </rPh>
    <phoneticPr fontId="2"/>
  </si>
  <si>
    <t>16</t>
  </si>
  <si>
    <t>石川県</t>
    <rPh sb="0" eb="3">
      <t>イシカワケン</t>
    </rPh>
    <phoneticPr fontId="2"/>
  </si>
  <si>
    <t>17</t>
  </si>
  <si>
    <t>福井県</t>
    <rPh sb="0" eb="2">
      <t>フクイ</t>
    </rPh>
    <rPh sb="2" eb="3">
      <t>ケン</t>
    </rPh>
    <phoneticPr fontId="2"/>
  </si>
  <si>
    <t>18</t>
  </si>
  <si>
    <t>山梨県</t>
    <rPh sb="0" eb="2">
      <t>ヤマナシ</t>
    </rPh>
    <rPh sb="2" eb="3">
      <t>ケン</t>
    </rPh>
    <phoneticPr fontId="2"/>
  </si>
  <si>
    <t>19</t>
  </si>
  <si>
    <t>長野県</t>
    <rPh sb="0" eb="3">
      <t>ナガノケン</t>
    </rPh>
    <phoneticPr fontId="2"/>
  </si>
  <si>
    <t>20</t>
  </si>
  <si>
    <t>岐阜県</t>
    <rPh sb="0" eb="3">
      <t>ギフケン</t>
    </rPh>
    <phoneticPr fontId="2"/>
  </si>
  <si>
    <t>21</t>
  </si>
  <si>
    <t>静岡県</t>
    <rPh sb="0" eb="3">
      <t>シズオカケン</t>
    </rPh>
    <phoneticPr fontId="2"/>
  </si>
  <si>
    <t>22</t>
  </si>
  <si>
    <t>愛知県</t>
    <rPh sb="0" eb="3">
      <t>アイチケン</t>
    </rPh>
    <phoneticPr fontId="2"/>
  </si>
  <si>
    <t>23</t>
  </si>
  <si>
    <t>三重県</t>
    <rPh sb="0" eb="3">
      <t>ミエケン</t>
    </rPh>
    <phoneticPr fontId="2"/>
  </si>
  <si>
    <t>24</t>
  </si>
  <si>
    <t>滋賀県</t>
    <rPh sb="0" eb="3">
      <t>シガケン</t>
    </rPh>
    <phoneticPr fontId="2"/>
  </si>
  <si>
    <t>京都府</t>
    <rPh sb="0" eb="3">
      <t>キョウトフ</t>
    </rPh>
    <phoneticPr fontId="2"/>
  </si>
  <si>
    <t>26</t>
  </si>
  <si>
    <t>大阪府</t>
    <rPh sb="0" eb="3">
      <t>オオサカフ</t>
    </rPh>
    <phoneticPr fontId="2"/>
  </si>
  <si>
    <t>27</t>
  </si>
  <si>
    <t>兵庫県</t>
    <rPh sb="0" eb="3">
      <t>ヒョウゴケン</t>
    </rPh>
    <phoneticPr fontId="2"/>
  </si>
  <si>
    <t>28</t>
  </si>
  <si>
    <t>奈良県</t>
    <rPh sb="0" eb="3">
      <t>ナラケン</t>
    </rPh>
    <phoneticPr fontId="2"/>
  </si>
  <si>
    <t>29</t>
  </si>
  <si>
    <t>和歌山県</t>
    <rPh sb="0" eb="4">
      <t>ワカヤマケン</t>
    </rPh>
    <phoneticPr fontId="2"/>
  </si>
  <si>
    <t>30</t>
  </si>
  <si>
    <t>鳥取県</t>
    <rPh sb="0" eb="3">
      <t>トットリケン</t>
    </rPh>
    <phoneticPr fontId="2"/>
  </si>
  <si>
    <t>31</t>
  </si>
  <si>
    <t>島根県</t>
    <rPh sb="0" eb="3">
      <t>シマネケン</t>
    </rPh>
    <phoneticPr fontId="2"/>
  </si>
  <si>
    <t>32</t>
  </si>
  <si>
    <t>岡山県</t>
    <rPh sb="0" eb="3">
      <t>オカヤマケン</t>
    </rPh>
    <phoneticPr fontId="2"/>
  </si>
  <si>
    <t>33</t>
  </si>
  <si>
    <t>広島県</t>
    <rPh sb="0" eb="3">
      <t>ヒロシマケン</t>
    </rPh>
    <phoneticPr fontId="2"/>
  </si>
  <si>
    <t>34</t>
  </si>
  <si>
    <t>山口県</t>
    <rPh sb="0" eb="3">
      <t>ヤマグチケン</t>
    </rPh>
    <phoneticPr fontId="2"/>
  </si>
  <si>
    <t>徳島県</t>
    <rPh sb="0" eb="3">
      <t>トクシマケン</t>
    </rPh>
    <phoneticPr fontId="2"/>
  </si>
  <si>
    <t>36</t>
  </si>
  <si>
    <t>香川県</t>
    <rPh sb="0" eb="3">
      <t>カガワケン</t>
    </rPh>
    <phoneticPr fontId="2"/>
  </si>
  <si>
    <t>37</t>
  </si>
  <si>
    <t>愛媛県</t>
    <rPh sb="0" eb="3">
      <t>エヒメケン</t>
    </rPh>
    <phoneticPr fontId="2"/>
  </si>
  <si>
    <t>38</t>
  </si>
  <si>
    <t>高知県</t>
    <rPh sb="0" eb="3">
      <t>コウチケン</t>
    </rPh>
    <phoneticPr fontId="2"/>
  </si>
  <si>
    <t>39</t>
  </si>
  <si>
    <t>福岡県</t>
    <rPh sb="0" eb="3">
      <t>フクオカケン</t>
    </rPh>
    <phoneticPr fontId="2"/>
  </si>
  <si>
    <t>佐賀県</t>
    <rPh sb="0" eb="2">
      <t>サガ</t>
    </rPh>
    <rPh sb="2" eb="3">
      <t>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</si>
  <si>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</si>
  <si>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</si>
  <si>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</si>
  <si>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</si>
  <si>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</si>
  <si>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</si>
  <si>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ｷｭｳﾃﾞﾝｺｳ</t>
    <phoneticPr fontId="2"/>
  </si>
  <si>
    <t>九電工</t>
    <phoneticPr fontId="2"/>
  </si>
  <si>
    <t>ﾌｸｵｶﾀﾞｲｶﾞｸｸﾗﾌﾞ</t>
    <phoneticPr fontId="2"/>
  </si>
  <si>
    <t>福岡大学クラブ</t>
    <phoneticPr fontId="2"/>
  </si>
  <si>
    <t>25</t>
    <phoneticPr fontId="2"/>
  </si>
  <si>
    <t>35</t>
    <phoneticPr fontId="2"/>
  </si>
  <si>
    <t>福岡県</t>
    <rPh sb="0" eb="3">
      <t>フクオカケン</t>
    </rPh>
    <phoneticPr fontId="2"/>
  </si>
  <si>
    <t>アルファベット</t>
    <phoneticPr fontId="2"/>
  </si>
  <si>
    <t>生年月日</t>
    <rPh sb="0" eb="4">
      <t>セイネンガッピ</t>
    </rPh>
    <phoneticPr fontId="2"/>
  </si>
  <si>
    <t>印</t>
    <rPh sb="0" eb="1">
      <t>イン</t>
    </rPh>
    <phoneticPr fontId="2"/>
  </si>
  <si>
    <t>GAKUREN Hanako</t>
    <phoneticPr fontId="2"/>
  </si>
  <si>
    <t>N3</t>
    <phoneticPr fontId="2"/>
  </si>
  <si>
    <t>10000m</t>
    <phoneticPr fontId="2"/>
  </si>
  <si>
    <t>走幅跳</t>
    <rPh sb="0" eb="1">
      <t>ハシ</t>
    </rPh>
    <rPh sb="1" eb="3">
      <t>ハバト</t>
    </rPh>
    <phoneticPr fontId="2"/>
  </si>
  <si>
    <t>三段跳</t>
    <rPh sb="0" eb="3">
      <t>サンダント</t>
    </rPh>
    <phoneticPr fontId="2"/>
  </si>
  <si>
    <t>走高跳</t>
    <rPh sb="0" eb="1">
      <t>ハシ</t>
    </rPh>
    <rPh sb="1" eb="3">
      <t>タカト</t>
    </rPh>
    <phoneticPr fontId="2"/>
  </si>
  <si>
    <t>砲丸投</t>
    <rPh sb="0" eb="3">
      <t>ホウガンナ</t>
    </rPh>
    <phoneticPr fontId="2"/>
  </si>
  <si>
    <t>ハンマー投</t>
    <rPh sb="4" eb="5">
      <t>ナ</t>
    </rPh>
    <phoneticPr fontId="2"/>
  </si>
  <si>
    <t>やり投</t>
    <rPh sb="2" eb="3">
      <t>ナ</t>
    </rPh>
    <phoneticPr fontId="2"/>
  </si>
  <si>
    <t>十種競技</t>
    <rPh sb="0" eb="2">
      <t>ジュッシュ</t>
    </rPh>
    <rPh sb="2" eb="4">
      <t>キョウギ</t>
    </rPh>
    <phoneticPr fontId="2"/>
  </si>
  <si>
    <t>七種競技</t>
    <rPh sb="0" eb="2">
      <t>ナナシュ</t>
    </rPh>
    <rPh sb="2" eb="4">
      <t>キョウギ</t>
    </rPh>
    <phoneticPr fontId="2"/>
  </si>
  <si>
    <t>郵送をしてください</t>
    <rPh sb="0" eb="2">
      <t>ユウソウ</t>
    </rPh>
    <phoneticPr fontId="2"/>
  </si>
  <si>
    <t>アルファベット</t>
    <phoneticPr fontId="2"/>
  </si>
  <si>
    <t>GAKUREN Taro</t>
    <phoneticPr fontId="2"/>
  </si>
  <si>
    <t>登録陸協</t>
    <rPh sb="0" eb="2">
      <t>トウロク</t>
    </rPh>
    <rPh sb="2" eb="4">
      <t>リクキョウ</t>
    </rPh>
    <phoneticPr fontId="2"/>
  </si>
  <si>
    <t>今村病院</t>
    <phoneticPr fontId="2"/>
  </si>
  <si>
    <t>ｲﾏﾑﾗﾋﾞｮｳｲﾝ</t>
    <phoneticPr fontId="2"/>
  </si>
  <si>
    <t>松美屋</t>
    <rPh sb="0" eb="2">
      <t>マツミ</t>
    </rPh>
    <rPh sb="2" eb="3">
      <t>ヤ</t>
    </rPh>
    <phoneticPr fontId="2"/>
  </si>
  <si>
    <t>ﾏﾂﾐﾔ</t>
    <phoneticPr fontId="2"/>
  </si>
  <si>
    <t>大阪桐蔭高等学校</t>
    <rPh sb="0" eb="4">
      <t>オオサカトウイン</t>
    </rPh>
    <rPh sb="4" eb="8">
      <t>コウトウガッコウ</t>
    </rPh>
    <phoneticPr fontId="2"/>
  </si>
  <si>
    <t>ｵｵｻｶﾄｳｲﾝｺｳﾄｳｶﾞｯｺｳ</t>
    <phoneticPr fontId="2"/>
  </si>
  <si>
    <t>大阪桐蔭高</t>
    <rPh sb="0" eb="2">
      <t>オオサカ</t>
    </rPh>
    <rPh sb="2" eb="4">
      <t>トウイン</t>
    </rPh>
    <rPh sb="4" eb="5">
      <t>コウ</t>
    </rPh>
    <phoneticPr fontId="2"/>
  </si>
  <si>
    <t>ｵﾘｵｱｲｼﾝﾀﾝｷﾀﾞｲｶﾞｸ</t>
    <phoneticPr fontId="2"/>
  </si>
  <si>
    <t>団体名</t>
    <rPh sb="0" eb="3">
      <t xml:space="preserve">ダンタイメイ </t>
    </rPh>
    <phoneticPr fontId="2"/>
  </si>
  <si>
    <t>第１回学連競技会　明細書</t>
    <rPh sb="0" eb="1">
      <t xml:space="preserve">ダイ１カイ </t>
    </rPh>
    <rPh sb="3" eb="5">
      <t>ガクレン</t>
    </rPh>
    <rPh sb="5" eb="8">
      <t>キョウギカイ</t>
    </rPh>
    <rPh sb="9" eb="12">
      <t>メイサイショ</t>
    </rPh>
    <phoneticPr fontId="2"/>
  </si>
  <si>
    <t>西日本シティ銀行　港町支店　</t>
    <rPh sb="0" eb="1">
      <t>ニシ</t>
    </rPh>
    <rPh sb="1" eb="3">
      <t>ニホン</t>
    </rPh>
    <rPh sb="6" eb="8">
      <t>ギンコウ</t>
    </rPh>
    <rPh sb="9" eb="11">
      <t>ミナトマチ</t>
    </rPh>
    <rPh sb="11" eb="13">
      <t>シテン</t>
    </rPh>
    <phoneticPr fontId="2"/>
  </si>
  <si>
    <t>口座番号　3066565</t>
    <rPh sb="0" eb="4">
      <t xml:space="preserve">コウザバンゴウ </t>
    </rPh>
    <phoneticPr fontId="2"/>
  </si>
  <si>
    <t>店番号　216</t>
    <rPh sb="0" eb="3">
      <t xml:space="preserve">ミセバンゴウ </t>
    </rPh>
    <phoneticPr fontId="2"/>
  </si>
  <si>
    <t>九州学生陸上競技連盟　会計　近藤銀河</t>
    <rPh sb="2" eb="4">
      <t xml:space="preserve">ガクセイ </t>
    </rPh>
    <rPh sb="4" eb="8">
      <t xml:space="preserve">リクジョウキョウギ </t>
    </rPh>
    <rPh sb="8" eb="10">
      <t xml:space="preserve">レンメイ </t>
    </rPh>
    <rPh sb="11" eb="13">
      <t xml:space="preserve">カイケイ </t>
    </rPh>
    <rPh sb="14" eb="18">
      <t xml:space="preserve">コンドウギンガ </t>
    </rPh>
    <phoneticPr fontId="2"/>
  </si>
  <si>
    <t>第１回学連競技会　申込　（一般用）</t>
    <rPh sb="0" eb="1">
      <t xml:space="preserve">ダイ１カイ </t>
    </rPh>
    <rPh sb="3" eb="5">
      <t>ガクレン</t>
    </rPh>
    <rPh sb="5" eb="8">
      <t>キョウギカイ</t>
    </rPh>
    <rPh sb="9" eb="11">
      <t>モウシコミ</t>
    </rPh>
    <rPh sb="13" eb="16">
      <t xml:space="preserve">イッパンヨウ </t>
    </rPh>
    <phoneticPr fontId="2"/>
  </si>
  <si>
    <t>第１回学連競技会　男子申込</t>
    <rPh sb="0" eb="1">
      <t xml:space="preserve">ダイ１カイ </t>
    </rPh>
    <rPh sb="3" eb="5">
      <t>ガクレン</t>
    </rPh>
    <rPh sb="5" eb="8">
      <t>キョウギカイ</t>
    </rPh>
    <rPh sb="9" eb="11">
      <t>ダンシ</t>
    </rPh>
    <rPh sb="11" eb="13">
      <t>モウシコミ</t>
    </rPh>
    <phoneticPr fontId="2"/>
  </si>
  <si>
    <t>第１回学連競技会　女子申込</t>
    <rPh sb="0" eb="1">
      <t xml:space="preserve">ダイ１カイ </t>
    </rPh>
    <rPh sb="3" eb="5">
      <t>ガクレン</t>
    </rPh>
    <rPh sb="5" eb="8">
      <t>キョウギカイ</t>
    </rPh>
    <rPh sb="9" eb="11">
      <t>ジョシ</t>
    </rPh>
    <rPh sb="11" eb="13">
      <t>モウシコミ</t>
    </rPh>
    <phoneticPr fontId="2"/>
  </si>
  <si>
    <t>第１回学連競技会　人数チェックシート</t>
    <rPh sb="0" eb="1">
      <t xml:space="preserve">ダイ１カイ </t>
    </rPh>
    <rPh sb="3" eb="8">
      <t xml:space="preserve">ガクレンキョウギカイ </t>
    </rPh>
    <rPh sb="9" eb="11">
      <t>ニンズウ</t>
    </rPh>
    <phoneticPr fontId="2"/>
  </si>
  <si>
    <t>申込責任者メールアドレス</t>
    <rPh sb="0" eb="2">
      <t xml:space="preserve">モウシコミ </t>
    </rPh>
    <rPh sb="2" eb="5">
      <t xml:space="preserve">セキニンシャ </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</si>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</sst>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0&quot;人&quot;"/>
    <numFmt numFmtId="177" formatCode="&quot;¥&quot;#,##0_);[Red]\(&quot;¥&quot;#,##0\)"/>
    <numFmt numFmtId="178" formatCode="0_);[Red]\(0\)"/>
  </numFmts>
  <fonts count="26">
    <font>
      <sz val="11"/>
      <color theme="1"/>
      <name val="Yu Gothic"/>
      <family val="2"/>
      <charset val="128"/>
      <scheme val="minor"/>
    </font>
    <font>
      <sz val="26"/>
      <color theme="1"/>
      <name val="メイリオ"/>
      <family val="3"/>
      <charset val="128"/>
    </font>
    <font>
      <sz val="6"/>
      <name val="Yu Gothic"/>
      <family val="2"/>
      <charset val="128"/>
      <scheme val="minor"/>
    </font>
    <font>
      <sz val="6"/>
      <name val="ＭＳ Ｐゴシック"/>
      <family val="3"/>
      <charset val="128"/>
    </font>
    <font>
      <sz val="11"/>
      <name val="ＭＳ Ｐゴシック"/>
      <family val="3"/>
      <charset val="128"/>
    </font>
    <font>
      <sz val="11"/>
      <color rgb="FFFF0000"/>
      <name val="Yu Gothic"/>
      <family val="2"/>
      <charset val="128"/>
      <scheme val="minor"/>
    </font>
    <font>
      <b/>
      <sz val="22"/>
      <color theme="1"/>
      <name val="Yu Gothic"/>
      <family val="3"/>
      <charset val="128"/>
      <scheme val="minor"/>
    </font>
    <font>
      <b/>
      <sz val="18"/>
      <color theme="1"/>
      <name val="Yu Gothic"/>
      <family val="3"/>
      <charset val="128"/>
      <scheme val="minor"/>
    </font>
    <font>
      <b/>
      <sz val="36"/>
      <color theme="1"/>
      <name val="Yu Gothic"/>
      <family val="3"/>
      <charset val="128"/>
      <scheme val="minor"/>
    </font>
    <font>
      <b/>
      <sz val="26"/>
      <color theme="1"/>
      <name val="Yu Gothic"/>
      <family val="3"/>
      <charset val="128"/>
      <scheme val="minor"/>
    </font>
    <font>
      <sz val="15"/>
      <color rgb="FF333333"/>
      <name val="Lucida Grande"/>
      <family val="2"/>
    </font>
    <font>
      <sz val="11"/>
      <name val="Yu Gothic"/>
      <family val="2"/>
      <charset val="128"/>
      <scheme val="minor"/>
    </font>
    <font>
      <sz val="11"/>
      <name val="Yu Gothic"/>
      <family val="3"/>
      <charset val="128"/>
      <scheme val="minor"/>
    </font>
    <font>
      <sz val="11"/>
      <name val="Yu Gothic"/>
      <family val="3"/>
      <charset val="128"/>
      <scheme val="minor"/>
    </font>
    <font>
      <sz val="11"/>
      <name val="ＭＳ ゴシック"/>
      <family val="3"/>
      <charset val="128"/>
    </font>
    <font>
      <sz val="20"/>
      <color theme="1"/>
      <name val="Yu Gothic"/>
      <family val="3"/>
      <charset val="128"/>
      <scheme val="minor"/>
    </font>
    <font>
      <b/>
      <sz val="20"/>
      <color theme="1"/>
      <name val="Yu Gothic"/>
      <family val="3"/>
      <charset val="128"/>
      <scheme val="minor"/>
    </font>
    <font>
      <sz val="11"/>
      <color theme="1"/>
      <name val="Yu Gothic"/>
      <family val="3"/>
      <charset val="128"/>
      <scheme val="minor"/>
    </font>
    <font>
      <b/>
      <sz val="9"/>
      <color rgb="FF000000"/>
      <name val="ＭＳ Ｐゴシック"/>
      <family val="2"/>
      <charset val="128"/>
    </font>
    <font>
      <b/>
      <sz val="9"/>
      <color rgb="FF000000"/>
      <name val="MS P ゴシック"/>
      <charset val="128"/>
    </font>
    <font>
      <sz val="9"/>
      <color rgb="FF000000"/>
      <name val="ＭＳ Ｐゴシック"/>
      <family val="2"/>
      <charset val="128"/>
    </font>
    <font>
      <sz val="10"/>
      <color rgb="FF000000"/>
      <name val="Yu Gothic UI"/>
      <family val="3"/>
      <charset val="128"/>
    </font>
    <font>
      <b/>
      <sz val="10"/>
      <color rgb="FF000000"/>
      <name val="Yu Gothic UI"/>
      <family val="3"/>
      <charset val="128"/>
    </font>
    <font>
      <sz val="11"/>
      <color theme="0"/>
      <name val="ＭＳ ゴシック"/>
      <family val="3"/>
      <charset val="128"/>
    </font>
    <font>
      <sz val="11"/>
      <color theme="0"/>
      <name val="Yu Gothic"/>
      <family val="2"/>
      <charset val="128"/>
      <scheme val="minor"/>
    </font>
    <font>
      <sz val="36"/>
      <color theme="0"/>
      <name val="ＭＳ 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99CC"/>
        <bgColor indexed="64"/>
      </patternFill>
    </fill>
    <fill>
      <patternFill patternType="solid">
        <fgColor rgb="FFFF0000"/>
        <bgColor indexed="64"/>
      </patternFill>
    </fill>
    <fill>
      <patternFill patternType="solid">
        <fgColor rgb="FFFF3399"/>
        <bgColor indexed="64"/>
      </patternFill>
    </fill>
    <fill>
      <patternFill patternType="solid">
        <fgColor rgb="FFFF6699"/>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medium">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s>
  <cellStyleXfs count="2">
    <xf numFmtId="0" fontId="0" fillId="0" borderId="0">
      <alignment vertical="center"/>
    </xf>
    <xf numFmtId="0" fontId="4" fillId="0" borderId="0"/>
  </cellStyleXfs>
  <cellXfs count="280">
    <xf numFmtId="0" fontId="0" fillId="0" borderId="0" xfId="0">
      <alignment vertical="center"/>
    </xf>
    <xf numFmtId="0" fontId="0" fillId="0" borderId="0" xfId="0" applyProtection="1">
      <alignment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0" xfId="0" applyAlignment="1" applyProtection="1">
      <alignment horizontal="center" vertical="center"/>
      <protection hidden="1"/>
    </xf>
    <xf numFmtId="49" fontId="0" fillId="6" borderId="28" xfId="0" applyNumberFormat="1" applyFill="1" applyBorder="1" applyAlignment="1" applyProtection="1">
      <alignment horizontal="center" vertical="center"/>
      <protection hidden="1"/>
    </xf>
    <xf numFmtId="49" fontId="0" fillId="6" borderId="29" xfId="0" applyNumberFormat="1" applyFill="1" applyBorder="1" applyAlignment="1" applyProtection="1">
      <alignment horizontal="center" vertical="center"/>
      <protection hidden="1"/>
    </xf>
    <xf numFmtId="49" fontId="0" fillId="6" borderId="41" xfId="0" applyNumberFormat="1" applyFill="1" applyBorder="1" applyAlignment="1" applyProtection="1">
      <alignment horizontal="center" vertical="center"/>
      <protection hidden="1"/>
    </xf>
    <xf numFmtId="49" fontId="0" fillId="6" borderId="42" xfId="0" applyNumberFormat="1" applyFill="1" applyBorder="1" applyAlignment="1" applyProtection="1">
      <alignment horizontal="center" vertical="center"/>
      <protection hidden="1"/>
    </xf>
    <xf numFmtId="0" fontId="0" fillId="6" borderId="5" xfId="0" applyFill="1" applyBorder="1" applyAlignment="1" applyProtection="1">
      <alignment horizontal="right" vertical="center"/>
      <protection hidden="1"/>
    </xf>
    <xf numFmtId="0" fontId="0" fillId="0" borderId="33" xfId="0" applyBorder="1" applyAlignment="1" applyProtection="1">
      <alignment horizontal="center" vertical="center"/>
      <protection hidden="1"/>
    </xf>
    <xf numFmtId="0" fontId="0" fillId="0" borderId="36" xfId="0" applyBorder="1" applyProtection="1">
      <alignment vertical="center"/>
      <protection hidden="1"/>
    </xf>
    <xf numFmtId="0" fontId="0" fillId="0" borderId="37" xfId="0" applyBorder="1" applyProtection="1">
      <alignment vertical="center"/>
      <protection hidden="1"/>
    </xf>
    <xf numFmtId="0" fontId="0" fillId="0" borderId="38" xfId="0" applyBorder="1" applyProtection="1">
      <alignment vertical="center"/>
      <protection hidden="1"/>
    </xf>
    <xf numFmtId="0" fontId="0" fillId="0" borderId="39" xfId="0" applyBorder="1" applyProtection="1">
      <alignment vertical="center"/>
      <protection hidden="1"/>
    </xf>
    <xf numFmtId="0" fontId="0" fillId="0" borderId="40" xfId="0" applyBorder="1" applyProtection="1">
      <alignment vertical="center"/>
      <protection hidden="1"/>
    </xf>
    <xf numFmtId="0" fontId="0" fillId="7" borderId="5" xfId="0" applyFill="1" applyBorder="1" applyProtection="1">
      <alignment vertical="center"/>
      <protection hidden="1"/>
    </xf>
    <xf numFmtId="0" fontId="0" fillId="7" borderId="25"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49" fontId="0" fillId="7" borderId="28" xfId="0" applyNumberFormat="1"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49" fontId="0" fillId="7" borderId="41" xfId="0" applyNumberFormat="1" applyFill="1" applyBorder="1" applyAlignment="1" applyProtection="1">
      <alignment horizontal="center" vertical="center"/>
      <protection hidden="1"/>
    </xf>
    <xf numFmtId="49" fontId="0" fillId="7" borderId="46" xfId="0" applyNumberFormat="1" applyFill="1" applyBorder="1" applyAlignment="1" applyProtection="1">
      <alignment horizontal="center" vertical="center"/>
      <protection hidden="1"/>
    </xf>
    <xf numFmtId="0" fontId="0" fillId="7" borderId="46" xfId="0" applyFill="1" applyBorder="1" applyAlignment="1" applyProtection="1">
      <alignment horizontal="center" vertical="center"/>
      <protection hidden="1"/>
    </xf>
    <xf numFmtId="0" fontId="0" fillId="0" borderId="24" xfId="0" applyBorder="1" applyProtection="1">
      <alignment vertical="center"/>
      <protection hidden="1"/>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6" borderId="28"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42" fontId="0" fillId="0" borderId="33" xfId="0" applyNumberFormat="1" applyBorder="1" applyAlignment="1" applyProtection="1">
      <alignment horizontal="center" vertical="center"/>
      <protection hidden="1"/>
    </xf>
    <xf numFmtId="42" fontId="0" fillId="0" borderId="34" xfId="0" applyNumberFormat="1" applyBorder="1" applyAlignment="1" applyProtection="1">
      <alignment horizontal="center" vertical="center"/>
      <protection hidden="1"/>
    </xf>
    <xf numFmtId="0" fontId="0" fillId="4" borderId="0" xfId="0" applyFill="1" applyProtection="1">
      <alignment vertical="center"/>
      <protection hidden="1"/>
    </xf>
    <xf numFmtId="49" fontId="0" fillId="7" borderId="29" xfId="0" applyNumberFormat="1" applyFill="1" applyBorder="1" applyAlignment="1" applyProtection="1">
      <alignment horizontal="center" vertical="center"/>
      <protection hidden="1"/>
    </xf>
    <xf numFmtId="49" fontId="0" fillId="7" borderId="42" xfId="0" applyNumberFormat="1" applyFill="1" applyBorder="1" applyAlignment="1" applyProtection="1">
      <alignment horizontal="center" vertical="center"/>
      <protection hidden="1"/>
    </xf>
    <xf numFmtId="49" fontId="0" fillId="7" borderId="48" xfId="0" applyNumberFormat="1" applyFill="1" applyBorder="1" applyAlignment="1" applyProtection="1">
      <alignment horizontal="center" vertical="center"/>
      <protection hidden="1"/>
    </xf>
    <xf numFmtId="0" fontId="10" fillId="0" borderId="0" xfId="0" applyFont="1">
      <alignment vertical="center"/>
    </xf>
    <xf numFmtId="0" fontId="0" fillId="0" borderId="35" xfId="0" applyBorder="1" applyProtection="1">
      <alignment vertical="center"/>
      <protection hidden="1"/>
    </xf>
    <xf numFmtId="0" fontId="0" fillId="0" borderId="0" xfId="0" applyBorder="1" applyProtection="1">
      <alignment vertical="center"/>
      <protection hidden="1"/>
    </xf>
    <xf numFmtId="0" fontId="0" fillId="0" borderId="0" xfId="0" applyAlignment="1" applyProtection="1">
      <alignment horizontal="left" vertical="center"/>
      <protection hidden="1"/>
    </xf>
    <xf numFmtId="0" fontId="0" fillId="0" borderId="43" xfId="0" applyBorder="1" applyProtection="1">
      <alignment vertical="center"/>
      <protection hidden="1"/>
    </xf>
    <xf numFmtId="0" fontId="0" fillId="0" borderId="45" xfId="0" applyBorder="1" applyProtection="1">
      <alignment vertical="center"/>
      <protection hidden="1"/>
    </xf>
    <xf numFmtId="0" fontId="0" fillId="0" borderId="44" xfId="0" applyBorder="1" applyProtection="1">
      <alignment vertical="center"/>
      <protection hidden="1"/>
    </xf>
    <xf numFmtId="0" fontId="0" fillId="0" borderId="1" xfId="0" applyBorder="1" applyProtection="1">
      <alignment vertical="center"/>
      <protection hidden="1"/>
    </xf>
    <xf numFmtId="0" fontId="0" fillId="0" borderId="3" xfId="0" applyBorder="1" applyProtection="1">
      <alignment vertical="center"/>
      <protection hidden="1"/>
    </xf>
    <xf numFmtId="0" fontId="11" fillId="0" borderId="0" xfId="0" applyFont="1">
      <alignment vertical="center"/>
    </xf>
    <xf numFmtId="0" fontId="12" fillId="0" borderId="0" xfId="0" applyFont="1">
      <alignment vertical="center"/>
    </xf>
    <xf numFmtId="0" fontId="13" fillId="8" borderId="0" xfId="0" applyFont="1" applyFill="1">
      <alignment vertical="center"/>
    </xf>
    <xf numFmtId="0" fontId="13" fillId="0" borderId="0" xfId="0" applyFont="1">
      <alignment vertical="center"/>
    </xf>
    <xf numFmtId="0" fontId="14" fillId="0" borderId="0" xfId="0" applyFont="1" applyAlignment="1">
      <alignment horizontal="left" vertical="center"/>
    </xf>
    <xf numFmtId="49" fontId="14" fillId="0" borderId="0" xfId="0" applyNumberFormat="1" applyFont="1" applyAlignment="1">
      <alignment horizontal="left"/>
    </xf>
    <xf numFmtId="49" fontId="14" fillId="0" borderId="0" xfId="1" applyNumberFormat="1" applyFont="1" applyFill="1" applyAlignment="1">
      <alignment horizontal="left"/>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6" borderId="41" xfId="0" applyFill="1" applyBorder="1" applyAlignment="1" applyProtection="1">
      <alignment horizontal="center" vertical="center"/>
      <protection hidden="1"/>
    </xf>
    <xf numFmtId="0" fontId="0" fillId="6" borderId="25"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7" borderId="25"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horizontal="center" vertical="center"/>
      <protection locked="0"/>
    </xf>
    <xf numFmtId="0" fontId="0" fillId="7" borderId="49" xfId="0" applyFill="1" applyBorder="1" applyAlignment="1" applyProtection="1">
      <alignment vertical="center"/>
      <protection hidden="1"/>
    </xf>
    <xf numFmtId="0" fontId="0" fillId="7" borderId="50" xfId="0" applyFill="1" applyBorder="1" applyAlignment="1" applyProtection="1">
      <alignment vertical="center"/>
      <protection hidden="1"/>
    </xf>
    <xf numFmtId="0" fontId="0" fillId="7" borderId="51" xfId="0" applyFill="1" applyBorder="1" applyAlignment="1" applyProtection="1">
      <alignment vertical="center"/>
      <protection hidden="1"/>
    </xf>
    <xf numFmtId="0" fontId="0" fillId="7" borderId="61" xfId="0" applyFill="1" applyBorder="1" applyAlignment="1" applyProtection="1">
      <alignment vertical="center"/>
      <protection hidden="1"/>
    </xf>
    <xf numFmtId="0" fontId="0" fillId="7" borderId="35" xfId="0" applyFill="1" applyBorder="1" applyAlignment="1" applyProtection="1">
      <alignment vertical="center"/>
      <protection hidden="1"/>
    </xf>
    <xf numFmtId="0" fontId="0" fillId="7" borderId="62" xfId="0" applyFill="1" applyBorder="1" applyAlignment="1" applyProtection="1">
      <alignment vertical="center"/>
      <protection hidden="1"/>
    </xf>
    <xf numFmtId="0" fontId="0" fillId="0" borderId="0" xfId="0" applyBorder="1" applyAlignment="1" applyProtection="1">
      <alignment horizontal="center" vertical="center"/>
      <protection hidden="1"/>
    </xf>
    <xf numFmtId="49" fontId="0" fillId="0" borderId="0" xfId="0" applyNumberFormat="1" applyBorder="1" applyAlignment="1" applyProtection="1">
      <alignment horizontal="center" vertical="center" shrinkToFit="1"/>
      <protection hidden="1"/>
    </xf>
    <xf numFmtId="49" fontId="0" fillId="0" borderId="0" xfId="0" applyNumberFormat="1" applyProtection="1">
      <alignment vertical="center"/>
      <protection hidden="1"/>
    </xf>
    <xf numFmtId="49" fontId="0" fillId="0" borderId="0" xfId="0" applyNumberFormat="1" applyBorder="1" applyProtection="1">
      <alignment vertical="center"/>
      <protection hidden="1"/>
    </xf>
    <xf numFmtId="0" fontId="0" fillId="5" borderId="0" xfId="0" applyFill="1" applyAlignment="1">
      <alignment horizontal="center" vertical="center"/>
    </xf>
    <xf numFmtId="0" fontId="17" fillId="0" borderId="0" xfId="0" applyFont="1" applyProtection="1">
      <alignment vertical="center"/>
      <protection hidden="1"/>
    </xf>
    <xf numFmtId="177" fontId="0" fillId="0" borderId="0" xfId="0" applyNumberFormat="1" applyAlignment="1" applyProtection="1">
      <alignment horizontal="center" vertical="center"/>
      <protection hidden="1"/>
    </xf>
    <xf numFmtId="0" fontId="0" fillId="4" borderId="28" xfId="0"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0" fontId="0" fillId="4" borderId="46" xfId="0" applyFill="1" applyBorder="1" applyAlignment="1">
      <alignment horizontal="center" vertical="center"/>
    </xf>
    <xf numFmtId="0" fontId="0" fillId="0" borderId="0" xfId="0" applyAlignment="1">
      <alignment horizontal="center" vertical="center"/>
    </xf>
    <xf numFmtId="0" fontId="0" fillId="10" borderId="28" xfId="0" applyFill="1" applyBorder="1" applyAlignment="1">
      <alignment horizontal="center" vertical="center"/>
    </xf>
    <xf numFmtId="0" fontId="0" fillId="10" borderId="46" xfId="0" applyFill="1" applyBorder="1" applyAlignment="1">
      <alignment horizontal="center" vertical="center"/>
    </xf>
    <xf numFmtId="0" fontId="5" fillId="0" borderId="0" xfId="0" applyFont="1">
      <alignment vertical="center"/>
    </xf>
    <xf numFmtId="0" fontId="17" fillId="0" borderId="0" xfId="0" applyFont="1" applyBorder="1" applyAlignment="1" applyProtection="1">
      <alignment horizontal="center" vertical="center"/>
      <protection hidden="1"/>
    </xf>
    <xf numFmtId="0" fontId="12" fillId="8" borderId="0" xfId="0" applyFont="1" applyFill="1">
      <alignment vertical="center"/>
    </xf>
    <xf numFmtId="0" fontId="0" fillId="0" borderId="27" xfId="0" applyBorder="1" applyAlignment="1" applyProtection="1">
      <alignment horizontal="center" vertical="center"/>
      <protection hidden="1"/>
    </xf>
    <xf numFmtId="0" fontId="0" fillId="0" borderId="45" xfId="0" applyBorder="1" applyProtection="1">
      <alignment vertical="center"/>
      <protection hidden="1"/>
    </xf>
    <xf numFmtId="0" fontId="0" fillId="6" borderId="67" xfId="0" applyFill="1" applyBorder="1" applyAlignment="1" applyProtection="1">
      <alignment horizontal="center" vertical="center"/>
      <protection hidden="1"/>
    </xf>
    <xf numFmtId="0" fontId="0" fillId="6" borderId="58" xfId="0" applyFill="1" applyBorder="1" applyAlignment="1" applyProtection="1">
      <alignment horizontal="center" vertical="center"/>
      <protection hidden="1"/>
    </xf>
    <xf numFmtId="0" fontId="0" fillId="6" borderId="53"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54" xfId="0" applyFill="1" applyBorder="1" applyAlignment="1" applyProtection="1">
      <alignment horizontal="center" vertical="center"/>
      <protection hidden="1"/>
    </xf>
    <xf numFmtId="49" fontId="0" fillId="6" borderId="58" xfId="0" applyNumberFormat="1" applyFill="1" applyBorder="1" applyAlignment="1" applyProtection="1">
      <alignment horizontal="center" vertical="center"/>
      <protection hidden="1"/>
    </xf>
    <xf numFmtId="49" fontId="0" fillId="6" borderId="53" xfId="0" applyNumberFormat="1" applyFill="1" applyBorder="1" applyAlignment="1" applyProtection="1">
      <alignment horizontal="center" vertical="center"/>
      <protection hidden="1"/>
    </xf>
    <xf numFmtId="0" fontId="0" fillId="0" borderId="0" xfId="0" quotePrefix="1" applyProtection="1">
      <alignment vertical="center"/>
      <protection hidden="1"/>
    </xf>
    <xf numFmtId="49" fontId="0" fillId="0" borderId="0" xfId="0" applyNumberFormat="1" applyAlignment="1" applyProtection="1">
      <alignment horizontal="center" vertical="center"/>
      <protection hidden="1"/>
    </xf>
    <xf numFmtId="49" fontId="23" fillId="3" borderId="0" xfId="0" applyNumberFormat="1" applyFont="1" applyFill="1" applyAlignment="1">
      <alignment horizontal="left"/>
    </xf>
    <xf numFmtId="0" fontId="23" fillId="0" borderId="0" xfId="0" applyFont="1">
      <alignment vertical="center"/>
    </xf>
    <xf numFmtId="0" fontId="24" fillId="0" borderId="0" xfId="0" applyFont="1">
      <alignment vertical="center"/>
    </xf>
    <xf numFmtId="0" fontId="23" fillId="7" borderId="0" xfId="0" applyFont="1" applyFill="1" applyAlignment="1">
      <alignment horizontal="center" vertical="center"/>
    </xf>
    <xf numFmtId="0" fontId="23" fillId="0" borderId="0" xfId="0" applyFont="1" applyAlignment="1">
      <alignment horizontal="left" vertical="center"/>
    </xf>
    <xf numFmtId="49" fontId="23" fillId="0" borderId="0" xfId="0" applyNumberFormat="1" applyFont="1" applyAlignment="1">
      <alignment horizontal="left"/>
    </xf>
    <xf numFmtId="49" fontId="23" fillId="0" borderId="0" xfId="0" applyNumberFormat="1" applyFont="1">
      <alignment vertical="center"/>
    </xf>
    <xf numFmtId="178" fontId="23" fillId="0" borderId="0" xfId="0" applyNumberFormat="1" applyFont="1">
      <alignment vertical="center"/>
    </xf>
    <xf numFmtId="49" fontId="23" fillId="0" borderId="0" xfId="0" applyNumberFormat="1" applyFont="1" applyAlignment="1">
      <alignment horizontal="left" vertical="center"/>
    </xf>
    <xf numFmtId="49" fontId="23" fillId="0" borderId="0" xfId="1" applyNumberFormat="1" applyFont="1" applyAlignment="1">
      <alignment horizontal="left"/>
    </xf>
    <xf numFmtId="0" fontId="23" fillId="5" borderId="0" xfId="0" applyFont="1" applyFill="1" applyAlignment="1"/>
    <xf numFmtId="49" fontId="23" fillId="0" borderId="0" xfId="1" applyNumberFormat="1" applyFont="1" applyFill="1" applyAlignment="1">
      <alignment horizontal="left"/>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0" fontId="0" fillId="0" borderId="27"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0" fillId="0" borderId="52"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52" xfId="0" applyBorder="1" applyAlignment="1" applyProtection="1">
      <alignment horizontal="center" vertical="center"/>
      <protection locked="0" hidden="1"/>
    </xf>
    <xf numFmtId="0" fontId="0" fillId="0" borderId="58" xfId="0" applyBorder="1" applyAlignment="1" applyProtection="1">
      <alignment horizontal="center" vertical="center"/>
      <protection locked="0" hidden="1"/>
    </xf>
    <xf numFmtId="0" fontId="0" fillId="0" borderId="59" xfId="0" applyBorder="1" applyAlignment="1" applyProtection="1">
      <alignment horizontal="center" vertical="center"/>
      <protection locked="0" hidden="1"/>
    </xf>
    <xf numFmtId="0" fontId="0" fillId="0" borderId="52"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6" borderId="25" xfId="0" applyFill="1" applyBorder="1" applyAlignment="1" applyProtection="1">
      <alignment horizontal="center" vertical="center"/>
      <protection hidden="1"/>
    </xf>
    <xf numFmtId="0" fontId="0" fillId="6" borderId="27"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6" borderId="41"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177" fontId="0" fillId="0" borderId="28" xfId="0" applyNumberFormat="1" applyBorder="1" applyAlignment="1" applyProtection="1">
      <alignment horizontal="center" vertical="center"/>
      <protection hidden="1"/>
    </xf>
    <xf numFmtId="177" fontId="0" fillId="0" borderId="29" xfId="0" applyNumberFormat="1" applyBorder="1" applyAlignment="1" applyProtection="1">
      <alignment horizontal="center" vertical="center"/>
      <protection hidden="1"/>
    </xf>
    <xf numFmtId="177" fontId="0" fillId="0" borderId="33" xfId="0" applyNumberFormat="1" applyBorder="1" applyAlignment="1" applyProtection="1">
      <alignment horizontal="center" vertical="center"/>
      <protection hidden="1"/>
    </xf>
    <xf numFmtId="177" fontId="0" fillId="0" borderId="34" xfId="0" applyNumberFormat="1" applyBorder="1" applyAlignment="1" applyProtection="1">
      <alignment horizontal="center" vertical="center"/>
      <protection hidden="1"/>
    </xf>
    <xf numFmtId="0" fontId="0" fillId="6" borderId="26" xfId="0"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176" fontId="0" fillId="0" borderId="20"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0" fillId="4" borderId="43" xfId="0" applyFill="1" applyBorder="1" applyAlignment="1" applyProtection="1">
      <alignment horizontal="center" vertical="center" wrapText="1"/>
      <protection hidden="1"/>
    </xf>
    <xf numFmtId="0" fontId="0" fillId="4" borderId="44" xfId="0" applyFill="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0" fontId="0" fillId="6" borderId="28" xfId="0"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6" fillId="6" borderId="0" xfId="0"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4" xfId="0" applyFont="1"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6" borderId="60" xfId="0" applyFill="1" applyBorder="1" applyAlignment="1" applyProtection="1">
      <alignment horizontal="center" vertical="center"/>
      <protection hidden="1"/>
    </xf>
    <xf numFmtId="0" fontId="0" fillId="6" borderId="46" xfId="0" applyFill="1"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7" borderId="11" xfId="0" applyFill="1" applyBorder="1" applyAlignment="1" applyProtection="1">
      <alignment horizontal="center" vertical="center"/>
      <protection hidden="1"/>
    </xf>
    <xf numFmtId="0" fontId="0" fillId="7" borderId="12" xfId="0" applyFill="1" applyBorder="1" applyAlignment="1" applyProtection="1">
      <alignment horizontal="center" vertical="center"/>
      <protection hidden="1"/>
    </xf>
    <xf numFmtId="0" fontId="0" fillId="7" borderId="13" xfId="0" applyFill="1" applyBorder="1" applyAlignment="1" applyProtection="1">
      <alignment horizontal="center" vertical="center"/>
      <protection hidden="1"/>
    </xf>
    <xf numFmtId="49" fontId="0" fillId="7" borderId="11" xfId="0" applyNumberFormat="1" applyFill="1" applyBorder="1" applyAlignment="1" applyProtection="1">
      <alignment horizontal="center" vertical="center"/>
      <protection hidden="1"/>
    </xf>
    <xf numFmtId="49" fontId="0" fillId="7" borderId="13" xfId="0" applyNumberFormat="1" applyFill="1" applyBorder="1" applyAlignment="1" applyProtection="1">
      <alignment horizontal="center" vertical="center"/>
      <protection hidden="1"/>
    </xf>
    <xf numFmtId="49" fontId="0" fillId="7" borderId="49" xfId="0" applyNumberFormat="1" applyFill="1" applyBorder="1" applyAlignment="1" applyProtection="1">
      <alignment horizontal="center" vertical="center"/>
      <protection hidden="1"/>
    </xf>
    <xf numFmtId="49" fontId="0" fillId="7" borderId="51" xfId="0" applyNumberFormat="1" applyFill="1" applyBorder="1" applyAlignment="1" applyProtection="1">
      <alignment horizontal="center" vertical="center"/>
      <protection hidden="1"/>
    </xf>
    <xf numFmtId="49" fontId="0" fillId="7" borderId="61" xfId="0" applyNumberFormat="1" applyFill="1" applyBorder="1" applyAlignment="1" applyProtection="1">
      <alignment horizontal="center" vertical="center"/>
      <protection hidden="1"/>
    </xf>
    <xf numFmtId="49" fontId="0" fillId="7" borderId="62" xfId="0" applyNumberFormat="1" applyFill="1" applyBorder="1" applyAlignment="1" applyProtection="1">
      <alignment horizontal="center" vertical="center"/>
      <protection hidden="1"/>
    </xf>
    <xf numFmtId="0" fontId="0" fillId="7" borderId="49" xfId="0" applyFill="1" applyBorder="1" applyAlignment="1" applyProtection="1">
      <alignment horizontal="center" vertical="center"/>
      <protection hidden="1"/>
    </xf>
    <xf numFmtId="0" fontId="0" fillId="7" borderId="50"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0" fillId="7" borderId="35" xfId="0" applyFill="1" applyBorder="1" applyAlignment="1" applyProtection="1">
      <alignment horizontal="center" vertical="center"/>
      <protection hidden="1"/>
    </xf>
    <xf numFmtId="0" fontId="0" fillId="7" borderId="62"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46" xfId="0" applyFill="1" applyBorder="1" applyAlignment="1" applyProtection="1">
      <alignment horizontal="center" vertical="center"/>
      <protection hidden="1"/>
    </xf>
    <xf numFmtId="0" fontId="0" fillId="7" borderId="66"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0" fillId="7" borderId="68" xfId="0" applyFill="1" applyBorder="1" applyAlignment="1" applyProtection="1">
      <alignment horizontal="center" vertical="center"/>
      <protection hidden="1"/>
    </xf>
    <xf numFmtId="0" fontId="0" fillId="0" borderId="46" xfId="0" applyBorder="1" applyAlignment="1" applyProtection="1">
      <alignment horizontal="center" vertical="center"/>
      <protection locked="0" hidden="1"/>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7" borderId="27"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49" fontId="0" fillId="7" borderId="63" xfId="0" applyNumberFormat="1" applyFill="1" applyBorder="1" applyAlignment="1" applyProtection="1">
      <alignment horizontal="center" vertical="center"/>
      <protection hidden="1"/>
    </xf>
    <xf numFmtId="49" fontId="0" fillId="7" borderId="64" xfId="0" applyNumberFormat="1"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6" fillId="7" borderId="0" xfId="0" applyFont="1"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25" xfId="0" applyFill="1" applyBorder="1" applyAlignment="1" applyProtection="1">
      <alignment horizontal="center" vertical="center"/>
      <protection hidden="1"/>
    </xf>
    <xf numFmtId="49" fontId="0" fillId="7" borderId="6" xfId="0" applyNumberFormat="1" applyFill="1" applyBorder="1" applyAlignment="1" applyProtection="1">
      <alignment horizontal="center" vertical="center"/>
      <protection hidden="1"/>
    </xf>
    <xf numFmtId="49" fontId="0" fillId="7" borderId="8" xfId="0" applyNumberFormat="1" applyFill="1" applyBorder="1" applyAlignment="1" applyProtection="1">
      <alignment horizontal="center" vertical="center"/>
      <protection hidden="1"/>
    </xf>
    <xf numFmtId="0" fontId="0" fillId="7" borderId="26"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2" borderId="28" xfId="0" applyFill="1" applyBorder="1" applyAlignment="1">
      <alignment horizontal="center" vertical="center"/>
    </xf>
    <xf numFmtId="0" fontId="0" fillId="9" borderId="28" xfId="0" applyFill="1" applyBorder="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0" fillId="5" borderId="35" xfId="0" applyFill="1" applyBorder="1" applyAlignment="1" applyProtection="1">
      <alignment horizontal="center" vertical="center"/>
      <protection hidden="1"/>
    </xf>
    <xf numFmtId="0" fontId="9"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0" borderId="1" xfId="0" applyBorder="1" applyAlignment="1" applyProtection="1">
      <alignment horizontal="center" vertical="center"/>
      <protection hidden="1"/>
    </xf>
    <xf numFmtId="42" fontId="0" fillId="0" borderId="1" xfId="0" applyNumberFormat="1"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43" xfId="0" applyBorder="1" applyProtection="1">
      <alignment vertical="center"/>
      <protection hidden="1"/>
    </xf>
    <xf numFmtId="0" fontId="0" fillId="0" borderId="45" xfId="0" applyBorder="1" applyProtection="1">
      <alignment vertical="center"/>
      <protection hidden="1"/>
    </xf>
    <xf numFmtId="0" fontId="0" fillId="0" borderId="44" xfId="0" applyBorder="1" applyProtection="1">
      <alignment vertical="center"/>
      <protection hidden="1"/>
    </xf>
    <xf numFmtId="0" fontId="0" fillId="6" borderId="5"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7" fillId="0" borderId="36" xfId="0" applyFont="1" applyBorder="1" applyAlignment="1" applyProtection="1">
      <alignment horizontal="center" vertical="center"/>
      <protection locked="0" hidden="1"/>
    </xf>
    <xf numFmtId="0" fontId="0" fillId="0" borderId="37"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39" xfId="0" applyBorder="1" applyAlignment="1" applyProtection="1">
      <alignment horizontal="center" vertical="center"/>
      <protection locked="0" hidden="1"/>
    </xf>
    <xf numFmtId="0" fontId="0" fillId="0" borderId="40"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8"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23" fillId="2" borderId="0" xfId="0" applyFont="1" applyFill="1" applyAlignment="1">
      <alignment horizontal="center" vertical="center"/>
    </xf>
    <xf numFmtId="0" fontId="23" fillId="6" borderId="0" xfId="0" applyFont="1" applyFill="1" applyAlignment="1">
      <alignment horizontal="center" vertical="center"/>
    </xf>
    <xf numFmtId="0" fontId="25" fillId="0" borderId="0" xfId="0" applyFont="1" applyAlignment="1">
      <alignment horizontal="center" vertical="center"/>
    </xf>
    <xf numFmtId="0" fontId="23" fillId="4" borderId="0" xfId="0" applyFont="1" applyFill="1" applyAlignment="1">
      <alignment horizontal="center" vertical="center"/>
    </xf>
  </cellXfs>
  <cellStyles count="2">
    <cellStyle name="標準" xfId="0" builtinId="0"/>
    <cellStyle name="標準 3" xfId="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456;&#12531;&#12488;&#12522;&#12540;&#12501;&#12449;&#12452;&#12523;\2018%20&#26032;&#20154;&#25126;&#12456;&#12531;&#12488;&#12522;&#12540;&#12501;&#12449;&#12452;&#12523;&#9312;&#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登録"/>
      <sheetName val="様式Ⅰ（男子）"/>
      <sheetName val="様式Ⅱ リレー(男子)"/>
      <sheetName val="様式Ⅰ (女子)"/>
      <sheetName val="様式Ⅱ リレー(女子)"/>
      <sheetName val="様式Ⅲ　明細書"/>
      <sheetName val="登録データ"/>
      <sheetName val="男子mat"/>
      <sheetName val="女子mat"/>
      <sheetName val="リレー・所属情報"/>
    </sheetNames>
    <sheetDataSet>
      <sheetData sheetId="0">
        <row r="10">
          <cell r="D10" t="str">
            <v>大分工業高等専門学校</v>
          </cell>
        </row>
      </sheetData>
      <sheetData sheetId="1">
        <row r="18">
          <cell r="AR18" t="str">
            <v/>
          </cell>
        </row>
      </sheetData>
      <sheetData sheetId="2" refreshError="1"/>
      <sheetData sheetId="3">
        <row r="18">
          <cell r="AR18" t="str">
            <v/>
          </cell>
        </row>
      </sheetData>
      <sheetData sheetId="4" refreshError="1"/>
      <sheetData sheetId="5" refreshError="1"/>
      <sheetData sheetId="6">
        <row r="3">
          <cell r="F3" t="str">
            <v>久留米大学</v>
          </cell>
        </row>
        <row r="21">
          <cell r="F21" t="str">
            <v>久留米大学</v>
          </cell>
        </row>
      </sheetData>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22"/>
  <sheetViews>
    <sheetView showGridLines="0" showRowColHeaders="0" tabSelected="1" zoomScaleNormal="100" zoomScaleSheetLayoutView="157" workbookViewId="0">
      <selection activeCell="C7" sqref="C7:G7"/>
    </sheetView>
  </sheetViews>
  <sheetFormatPr defaultColWidth="9" defaultRowHeight="18.75"/>
  <cols>
    <col min="1" max="1" width="9" style="1" customWidth="1"/>
    <col min="2" max="2" width="22.875" style="1" customWidth="1"/>
    <col min="3" max="4" width="14.5" style="1" customWidth="1"/>
    <col min="5" max="7" width="13" style="1" customWidth="1"/>
    <col min="8" max="8" width="9" style="1" customWidth="1"/>
    <col min="9" max="16384" width="9" style="1"/>
  </cols>
  <sheetData>
    <row r="1" spans="1:8">
      <c r="A1" s="139" t="s">
        <v>486</v>
      </c>
      <c r="B1" s="140"/>
      <c r="C1" s="140"/>
      <c r="D1" s="140"/>
      <c r="E1" s="140"/>
      <c r="F1" s="140"/>
      <c r="G1" s="140"/>
      <c r="H1" s="140"/>
    </row>
    <row r="2" spans="1:8">
      <c r="A2" s="140"/>
      <c r="B2" s="140"/>
      <c r="C2" s="140"/>
      <c r="D2" s="140"/>
      <c r="E2" s="140"/>
      <c r="F2" s="140"/>
      <c r="G2" s="140"/>
      <c r="H2" s="140"/>
    </row>
    <row r="3" spans="1:8">
      <c r="A3" s="140"/>
      <c r="B3" s="140"/>
      <c r="C3" s="140"/>
      <c r="D3" s="140"/>
      <c r="E3" s="140"/>
      <c r="F3" s="140"/>
      <c r="G3" s="140"/>
      <c r="H3" s="140"/>
    </row>
    <row r="5" spans="1:8" ht="19.5" thickBot="1"/>
    <row r="6" spans="1:8" ht="22.5" customHeight="1" thickBot="1">
      <c r="B6" s="2" t="s">
        <v>274</v>
      </c>
      <c r="C6" s="141"/>
      <c r="D6" s="142"/>
      <c r="E6" s="142"/>
      <c r="F6" s="142"/>
      <c r="G6" s="143"/>
    </row>
    <row r="7" spans="1:8" ht="28.5" customHeight="1" thickBot="1">
      <c r="B7" s="2" t="s">
        <v>275</v>
      </c>
      <c r="C7" s="144"/>
      <c r="D7" s="144"/>
      <c r="E7" s="144"/>
      <c r="F7" s="144"/>
      <c r="G7" s="144"/>
    </row>
    <row r="8" spans="1:8" ht="28.5" customHeight="1" thickBot="1">
      <c r="B8" s="5"/>
      <c r="C8" s="5"/>
      <c r="D8" s="5"/>
      <c r="E8" s="5"/>
      <c r="F8" s="5"/>
      <c r="G8" s="5"/>
    </row>
    <row r="9" spans="1:8" ht="22.5" customHeight="1">
      <c r="B9" s="31" t="s">
        <v>0</v>
      </c>
      <c r="C9" s="145"/>
      <c r="D9" s="146"/>
      <c r="E9" s="146"/>
      <c r="F9" s="147"/>
      <c r="G9" s="148" t="s">
        <v>1</v>
      </c>
    </row>
    <row r="10" spans="1:8" ht="28.5" customHeight="1" thickBot="1">
      <c r="B10" s="3" t="s">
        <v>2</v>
      </c>
      <c r="C10" s="150"/>
      <c r="D10" s="151"/>
      <c r="E10" s="151"/>
      <c r="F10" s="152"/>
      <c r="G10" s="149"/>
    </row>
    <row r="11" spans="1:8" ht="22.5" customHeight="1" thickTop="1">
      <c r="B11" s="4" t="s">
        <v>3</v>
      </c>
      <c r="C11" s="128"/>
      <c r="D11" s="129"/>
      <c r="E11" s="129"/>
      <c r="F11" s="130"/>
      <c r="G11" s="131" t="s">
        <v>1</v>
      </c>
    </row>
    <row r="12" spans="1:8" ht="28.5" customHeight="1" thickBot="1">
      <c r="B12" s="27" t="s">
        <v>278</v>
      </c>
      <c r="C12" s="133"/>
      <c r="D12" s="134"/>
      <c r="E12" s="134"/>
      <c r="F12" s="135"/>
      <c r="G12" s="132"/>
    </row>
    <row r="13" spans="1:8" ht="19.5" thickBot="1"/>
    <row r="14" spans="1:8" ht="22.5" customHeight="1">
      <c r="B14" s="31" t="s">
        <v>5</v>
      </c>
      <c r="C14" s="136"/>
      <c r="D14" s="136"/>
      <c r="E14" s="136"/>
      <c r="F14" s="136"/>
      <c r="G14" s="137" t="s">
        <v>1</v>
      </c>
    </row>
    <row r="15" spans="1:8" ht="27" customHeight="1">
      <c r="B15" s="26" t="s">
        <v>6</v>
      </c>
      <c r="C15" s="124"/>
      <c r="D15" s="124"/>
      <c r="E15" s="124"/>
      <c r="F15" s="124"/>
      <c r="G15" s="138"/>
    </row>
    <row r="16" spans="1:8" ht="22.5" customHeight="1">
      <c r="B16" s="26" t="s">
        <v>7</v>
      </c>
      <c r="C16" s="115"/>
      <c r="D16" s="115"/>
      <c r="E16" s="115"/>
      <c r="F16" s="115"/>
      <c r="G16" s="116"/>
    </row>
    <row r="17" spans="2:7" ht="22.5" customHeight="1">
      <c r="B17" s="26" t="s">
        <v>8</v>
      </c>
      <c r="C17" s="117"/>
      <c r="D17" s="118"/>
      <c r="E17" s="118"/>
      <c r="F17" s="118"/>
      <c r="G17" s="119"/>
    </row>
    <row r="18" spans="2:7" ht="22.5" customHeight="1">
      <c r="B18" s="92" t="s">
        <v>490</v>
      </c>
      <c r="C18" s="117"/>
      <c r="D18" s="120"/>
      <c r="E18" s="120"/>
      <c r="F18" s="120"/>
      <c r="G18" s="121"/>
    </row>
    <row r="19" spans="2:7" ht="22.5" customHeight="1">
      <c r="B19" s="26" t="s">
        <v>9</v>
      </c>
      <c r="C19" s="117"/>
      <c r="D19" s="120"/>
      <c r="E19" s="120"/>
      <c r="F19" s="120"/>
      <c r="G19" s="121"/>
    </row>
    <row r="20" spans="2:7" ht="18" customHeight="1">
      <c r="B20" s="122" t="s">
        <v>10</v>
      </c>
      <c r="C20" s="124"/>
      <c r="D20" s="124"/>
      <c r="E20" s="124"/>
      <c r="F20" s="124"/>
      <c r="G20" s="125"/>
    </row>
    <row r="21" spans="2:7" ht="18" customHeight="1">
      <c r="B21" s="122"/>
      <c r="C21" s="124"/>
      <c r="D21" s="124"/>
      <c r="E21" s="124"/>
      <c r="F21" s="124"/>
      <c r="G21" s="125"/>
    </row>
    <row r="22" spans="2:7" ht="18" customHeight="1" thickBot="1">
      <c r="B22" s="123"/>
      <c r="C22" s="126"/>
      <c r="D22" s="126"/>
      <c r="E22" s="126"/>
      <c r="F22" s="126"/>
      <c r="G22" s="127"/>
    </row>
  </sheetData>
  <sheetProtection algorithmName="SHA-512" hashValue="iXP54eZdjgFx0aAQ84bdOMpfmlBNZZ0fDazU9zTRp0NC3xEuciTSr3MsLurwgcbYVFT+Q74gUzGM9HAUTaR+8w==" saltValue="nZGhewHyr5XMM+PZacsQiA==" spinCount="100000" sheet="1" objects="1" scenarios="1"/>
  <mergeCells count="18">
    <mergeCell ref="A1:H3"/>
    <mergeCell ref="C6:G6"/>
    <mergeCell ref="C7:G7"/>
    <mergeCell ref="C9:F9"/>
    <mergeCell ref="G9:G10"/>
    <mergeCell ref="C10:F10"/>
    <mergeCell ref="C11:F11"/>
    <mergeCell ref="G11:G12"/>
    <mergeCell ref="C12:F12"/>
    <mergeCell ref="C14:F14"/>
    <mergeCell ref="G14:G15"/>
    <mergeCell ref="C15:F15"/>
    <mergeCell ref="C16:G16"/>
    <mergeCell ref="C17:G17"/>
    <mergeCell ref="C19:G19"/>
    <mergeCell ref="B20:B22"/>
    <mergeCell ref="C20:G22"/>
    <mergeCell ref="C18:G18"/>
  </mergeCells>
  <phoneticPr fontId="2"/>
  <dataValidations count="3">
    <dataValidation imeMode="halfAlpha" allowBlank="1" showInputMessage="1" showErrorMessage="1" sqref="C16:C19 D16:G17 D19:G19"/>
    <dataValidation imeMode="hiragana" allowBlank="1" showInputMessage="1" showErrorMessage="1" sqref="C10:F10 C12:F12 C15:F15 C20:G22"/>
    <dataValidation imeMode="halfKatakana" allowBlank="1" showInputMessage="1" showErrorMessage="1" sqref="C14:F14 C11:F11 C9:F9"/>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B1:AV620"/>
  <sheetViews>
    <sheetView showGridLines="0" showRowColHeaders="0" view="pageBreakPreview" zoomScaleSheetLayoutView="158" workbookViewId="0">
      <selection activeCell="C21" sqref="C21:C23"/>
    </sheetView>
  </sheetViews>
  <sheetFormatPr defaultColWidth="9" defaultRowHeight="18.75"/>
  <cols>
    <col min="1" max="1" width="3" style="1" customWidth="1"/>
    <col min="2" max="2" width="9" style="1"/>
    <col min="3" max="3" width="13" style="1" bestFit="1" customWidth="1"/>
    <col min="4" max="5" width="9" style="1"/>
    <col min="6" max="6" width="3" style="1" customWidth="1"/>
    <col min="7" max="7" width="9" style="1"/>
    <col min="8" max="8" width="3" style="1" customWidth="1"/>
    <col min="9" max="9" width="10.875" style="1" customWidth="1"/>
    <col min="10" max="10" width="5.875" style="1" customWidth="1"/>
    <col min="11" max="11" width="13" style="1" customWidth="1"/>
    <col min="12" max="12" width="3.375" style="75" customWidth="1"/>
    <col min="13" max="14" width="3.5" style="1" customWidth="1"/>
    <col min="15" max="15" width="10.125" style="1" customWidth="1"/>
    <col min="16" max="16" width="6.5" style="1" customWidth="1"/>
    <col min="17" max="17" width="9" style="1"/>
    <col min="18" max="22" width="3.5" style="1" customWidth="1"/>
    <col min="23" max="23" width="3" style="1" customWidth="1"/>
    <col min="24" max="25" width="10.875" style="1" customWidth="1"/>
    <col min="26" max="26" width="25.625" style="1" customWidth="1"/>
    <col min="27" max="38" width="25.625" style="1" hidden="1" customWidth="1"/>
    <col min="39" max="44" width="25.625" style="1" customWidth="1"/>
    <col min="45" max="16384" width="9" style="1"/>
  </cols>
  <sheetData>
    <row r="1" spans="2:36">
      <c r="B1" s="198" t="s">
        <v>487</v>
      </c>
      <c r="C1" s="199"/>
      <c r="D1" s="199"/>
      <c r="E1" s="199"/>
      <c r="F1" s="199"/>
      <c r="G1" s="199"/>
      <c r="H1" s="199"/>
      <c r="I1" s="199"/>
      <c r="J1" s="199"/>
      <c r="K1" s="199"/>
      <c r="L1" s="199"/>
      <c r="M1" s="199"/>
      <c r="N1" s="199"/>
      <c r="O1" s="199"/>
      <c r="P1" s="199"/>
      <c r="Q1" s="199"/>
      <c r="R1" s="199"/>
      <c r="S1" s="199"/>
      <c r="T1" s="199"/>
      <c r="U1" s="199"/>
      <c r="V1" s="199"/>
    </row>
    <row r="2" spans="2:36">
      <c r="B2" s="199"/>
      <c r="C2" s="199"/>
      <c r="D2" s="199"/>
      <c r="E2" s="199"/>
      <c r="F2" s="199"/>
      <c r="G2" s="199"/>
      <c r="H2" s="199"/>
      <c r="I2" s="199"/>
      <c r="J2" s="199"/>
      <c r="K2" s="199"/>
      <c r="L2" s="199"/>
      <c r="M2" s="199"/>
      <c r="N2" s="199"/>
      <c r="O2" s="199"/>
      <c r="P2" s="199"/>
      <c r="Q2" s="199"/>
      <c r="R2" s="199"/>
      <c r="S2" s="199"/>
      <c r="T2" s="199"/>
      <c r="U2" s="199"/>
      <c r="V2" s="199"/>
    </row>
    <row r="4" spans="2:36" ht="19.5" thickBot="1">
      <c r="B4" s="5" t="s">
        <v>276</v>
      </c>
      <c r="C4" s="192" t="str">
        <f>IF(基本登録情報!$C7="","",基本登録情報!$C7)</f>
        <v/>
      </c>
      <c r="D4" s="192"/>
      <c r="E4" s="192"/>
      <c r="I4" s="5" t="s">
        <v>145</v>
      </c>
      <c r="J4" s="193" t="str">
        <f>IF(基本登録情報!$C15="","",基本登録情報!$C15)</f>
        <v/>
      </c>
      <c r="K4" s="193"/>
      <c r="L4" s="193"/>
      <c r="M4" s="193"/>
      <c r="N4" s="193"/>
      <c r="O4" s="65" t="s">
        <v>456</v>
      </c>
      <c r="P4" s="42"/>
      <c r="Z4" s="39"/>
    </row>
    <row r="5" spans="2:36">
      <c r="B5" s="5"/>
      <c r="C5" s="5"/>
      <c r="D5" s="5"/>
      <c r="E5" s="5"/>
      <c r="I5" s="5"/>
      <c r="J5" s="5"/>
      <c r="K5" s="5"/>
      <c r="L5" s="102"/>
      <c r="M5" s="5"/>
      <c r="N5" s="5"/>
      <c r="O5" s="64"/>
      <c r="Q5" s="185" t="s">
        <v>181</v>
      </c>
      <c r="R5" s="178"/>
      <c r="S5" s="178" t="s">
        <v>182</v>
      </c>
      <c r="T5" s="178"/>
      <c r="U5" s="178"/>
      <c r="V5" s="137"/>
    </row>
    <row r="6" spans="2:36">
      <c r="B6" s="5" t="s">
        <v>2</v>
      </c>
      <c r="C6" s="192" t="str">
        <f>IF(基本登録情報!$C10="","",基本登録情報!$C10)</f>
        <v/>
      </c>
      <c r="D6" s="192"/>
      <c r="E6" s="192"/>
      <c r="F6" s="1" t="s">
        <v>1</v>
      </c>
      <c r="I6" s="5" t="s">
        <v>7</v>
      </c>
      <c r="J6" s="193" t="str">
        <f>IF(基本登録情報!$C16="","",基本登録情報!$C16)</f>
        <v/>
      </c>
      <c r="K6" s="193"/>
      <c r="L6" s="193"/>
      <c r="M6" s="193"/>
      <c r="N6" s="193"/>
      <c r="O6" s="65"/>
      <c r="P6" s="5"/>
      <c r="Q6" s="122"/>
      <c r="R6" s="179"/>
      <c r="S6" s="179"/>
      <c r="T6" s="179"/>
      <c r="U6" s="179"/>
      <c r="V6" s="138"/>
    </row>
    <row r="7" spans="2:36">
      <c r="B7" s="5"/>
      <c r="C7" s="5"/>
      <c r="D7" s="5"/>
      <c r="E7" s="5"/>
      <c r="I7" s="5"/>
      <c r="J7" s="5"/>
      <c r="K7" s="5"/>
      <c r="L7" s="102"/>
      <c r="M7" s="5"/>
      <c r="N7" s="5"/>
      <c r="O7" s="64"/>
      <c r="Q7" s="186">
        <f>COUNTA($Q$21:$Q$620)</f>
        <v>0</v>
      </c>
      <c r="R7" s="187"/>
      <c r="S7" s="180">
        <f>Q7*1000</f>
        <v>0</v>
      </c>
      <c r="T7" s="180"/>
      <c r="U7" s="180"/>
      <c r="V7" s="181"/>
    </row>
    <row r="8" spans="2:36" ht="19.5" thickBot="1">
      <c r="B8" s="5" t="s">
        <v>4</v>
      </c>
      <c r="C8" s="192" t="str">
        <f>IF(基本登録情報!$C12="","",基本登録情報!$C12)</f>
        <v/>
      </c>
      <c r="D8" s="192"/>
      <c r="E8" s="192"/>
      <c r="F8" s="1" t="s">
        <v>1</v>
      </c>
      <c r="I8" s="5" t="s">
        <v>8</v>
      </c>
      <c r="J8" s="193" t="str">
        <f>IF(基本登録情報!$C17="","",基本登録情報!$C17)</f>
        <v/>
      </c>
      <c r="K8" s="193"/>
      <c r="L8" s="193"/>
      <c r="M8" s="193"/>
      <c r="N8" s="193"/>
      <c r="O8" s="65"/>
      <c r="P8" s="5"/>
      <c r="Q8" s="188"/>
      <c r="R8" s="189"/>
      <c r="S8" s="182"/>
      <c r="T8" s="182"/>
      <c r="U8" s="182"/>
      <c r="V8" s="183"/>
    </row>
    <row r="9" spans="2:36" ht="19.5" thickBot="1"/>
    <row r="10" spans="2:36">
      <c r="B10" s="190" t="s">
        <v>186</v>
      </c>
      <c r="C10" s="200" t="str">
        <f>IFERROR(HLOOKUP(1,AC10:AJ11,2,FALSE),"")</f>
        <v/>
      </c>
      <c r="D10" s="200"/>
      <c r="E10" s="200"/>
      <c r="F10" s="200"/>
      <c r="G10" s="200"/>
      <c r="H10" s="200"/>
      <c r="I10" s="200"/>
      <c r="J10" s="200"/>
      <c r="K10" s="200"/>
      <c r="L10" s="200"/>
      <c r="M10" s="200"/>
      <c r="N10" s="200"/>
      <c r="O10" s="200"/>
      <c r="P10" s="200"/>
      <c r="Q10" s="200"/>
      <c r="R10" s="200"/>
      <c r="S10" s="200"/>
      <c r="T10" s="200"/>
      <c r="U10" s="200"/>
      <c r="V10" s="200"/>
      <c r="AB10" s="12" t="s">
        <v>187</v>
      </c>
      <c r="AC10" s="13"/>
      <c r="AD10" s="13"/>
      <c r="AE10" s="13"/>
      <c r="AF10" s="13"/>
      <c r="AG10" s="13"/>
      <c r="AH10" s="13">
        <f>IF(SUM(AH21:AH620)=0,0,1)</f>
        <v>0</v>
      </c>
      <c r="AI10" s="43">
        <f>IF(SUM(AI21:AI620)=0,0,1)</f>
        <v>0</v>
      </c>
      <c r="AJ10" s="43">
        <f>IF(SUM(AJ21:AJ620)=0,0,1)</f>
        <v>0</v>
      </c>
    </row>
    <row r="11" spans="2:36" ht="19.5" thickBot="1">
      <c r="B11" s="191"/>
      <c r="C11" s="201"/>
      <c r="D11" s="201"/>
      <c r="E11" s="201"/>
      <c r="F11" s="201"/>
      <c r="G11" s="201"/>
      <c r="H11" s="201"/>
      <c r="I11" s="201"/>
      <c r="J11" s="201"/>
      <c r="K11" s="201"/>
      <c r="L11" s="201"/>
      <c r="M11" s="201"/>
      <c r="N11" s="201"/>
      <c r="O11" s="201"/>
      <c r="P11" s="201"/>
      <c r="Q11" s="201"/>
      <c r="R11" s="201"/>
      <c r="S11" s="201"/>
      <c r="T11" s="201"/>
      <c r="U11" s="201"/>
      <c r="V11" s="201"/>
      <c r="AB11" s="14"/>
      <c r="AC11" s="41"/>
      <c r="AD11" s="41"/>
      <c r="AE11" s="41"/>
      <c r="AF11" s="41"/>
      <c r="AG11" s="41"/>
      <c r="AH11" s="41" t="s">
        <v>194</v>
      </c>
      <c r="AI11" s="44" t="s">
        <v>196</v>
      </c>
      <c r="AJ11" s="44" t="s">
        <v>230</v>
      </c>
    </row>
    <row r="12" spans="2:36">
      <c r="AB12" s="14"/>
      <c r="AC12" s="41"/>
      <c r="AD12" s="41"/>
      <c r="AE12" s="41"/>
      <c r="AF12" s="41"/>
      <c r="AG12" s="41"/>
      <c r="AH12" s="41"/>
      <c r="AI12" s="44"/>
      <c r="AJ12" s="44"/>
    </row>
    <row r="13" spans="2:36" ht="19.5" thickBot="1">
      <c r="R13" s="5"/>
      <c r="S13" s="5"/>
      <c r="AB13" s="14"/>
      <c r="AC13" s="41"/>
      <c r="AD13" s="41"/>
      <c r="AE13" s="41"/>
      <c r="AF13" s="41"/>
      <c r="AG13" s="41"/>
      <c r="AH13" s="41"/>
      <c r="AI13" s="44"/>
      <c r="AJ13" s="44"/>
    </row>
    <row r="14" spans="2:36">
      <c r="B14" s="10" t="s">
        <v>157</v>
      </c>
      <c r="C14" s="30" t="s">
        <v>158</v>
      </c>
      <c r="D14" s="174" t="s">
        <v>159</v>
      </c>
      <c r="E14" s="174"/>
      <c r="F14" s="174"/>
      <c r="G14" s="174" t="s">
        <v>160</v>
      </c>
      <c r="H14" s="174"/>
      <c r="I14" s="174"/>
      <c r="J14" s="174" t="s">
        <v>469</v>
      </c>
      <c r="K14" s="174"/>
      <c r="L14" s="174" t="s">
        <v>455</v>
      </c>
      <c r="M14" s="174"/>
      <c r="N14" s="174"/>
      <c r="O14" s="61" t="s">
        <v>471</v>
      </c>
      <c r="P14" s="174" t="s">
        <v>179</v>
      </c>
      <c r="Q14" s="174"/>
      <c r="R14" s="174" t="s">
        <v>180</v>
      </c>
      <c r="S14" s="174"/>
      <c r="T14" s="174"/>
      <c r="U14" s="174"/>
      <c r="V14" s="184"/>
      <c r="AB14" s="14"/>
      <c r="AC14" s="41"/>
      <c r="AD14" s="41"/>
      <c r="AE14" s="41"/>
      <c r="AF14" s="41"/>
      <c r="AG14" s="41"/>
      <c r="AH14" s="41"/>
      <c r="AI14" s="44"/>
      <c r="AJ14" s="44"/>
    </row>
    <row r="15" spans="2:36">
      <c r="B15" s="175"/>
      <c r="C15" s="194">
        <v>0</v>
      </c>
      <c r="D15" s="194" t="s">
        <v>183</v>
      </c>
      <c r="E15" s="194"/>
      <c r="F15" s="194"/>
      <c r="G15" s="194" t="s">
        <v>184</v>
      </c>
      <c r="H15" s="194"/>
      <c r="I15" s="194"/>
      <c r="J15" s="194" t="s">
        <v>470</v>
      </c>
      <c r="K15" s="194"/>
      <c r="L15" s="194">
        <v>920512</v>
      </c>
      <c r="M15" s="194"/>
      <c r="N15" s="194"/>
      <c r="O15" s="203" t="s">
        <v>453</v>
      </c>
      <c r="P15" s="28" t="s">
        <v>169</v>
      </c>
      <c r="Q15" s="28" t="s">
        <v>165</v>
      </c>
      <c r="R15" s="6"/>
      <c r="S15" s="28" t="s">
        <v>162</v>
      </c>
      <c r="T15" s="6" t="s">
        <v>172</v>
      </c>
      <c r="U15" s="28" t="s">
        <v>163</v>
      </c>
      <c r="V15" s="7" t="s">
        <v>173</v>
      </c>
      <c r="AB15" s="14"/>
      <c r="AC15" s="41"/>
      <c r="AD15" s="41"/>
      <c r="AE15" s="41"/>
      <c r="AF15" s="41"/>
      <c r="AG15" s="41"/>
      <c r="AH15" s="41"/>
      <c r="AI15" s="44"/>
      <c r="AJ15" s="44"/>
    </row>
    <row r="16" spans="2:36">
      <c r="B16" s="175"/>
      <c r="C16" s="194"/>
      <c r="D16" s="194"/>
      <c r="E16" s="194"/>
      <c r="F16" s="194"/>
      <c r="G16" s="194"/>
      <c r="H16" s="194"/>
      <c r="I16" s="194"/>
      <c r="J16" s="194"/>
      <c r="K16" s="194"/>
      <c r="L16" s="194"/>
      <c r="M16" s="194"/>
      <c r="N16" s="194"/>
      <c r="O16" s="204"/>
      <c r="P16" s="28" t="s">
        <v>170</v>
      </c>
      <c r="Q16" s="28" t="s">
        <v>166</v>
      </c>
      <c r="R16" s="6"/>
      <c r="S16" s="28"/>
      <c r="T16" s="6" t="s">
        <v>174</v>
      </c>
      <c r="U16" s="28" t="s">
        <v>164</v>
      </c>
      <c r="V16" s="7" t="s">
        <v>175</v>
      </c>
      <c r="AB16" s="14"/>
      <c r="AC16" s="41"/>
      <c r="AD16" s="41"/>
      <c r="AE16" s="41"/>
      <c r="AF16" s="41"/>
      <c r="AG16" s="41"/>
      <c r="AH16" s="41"/>
      <c r="AI16" s="44"/>
      <c r="AJ16" s="44"/>
    </row>
    <row r="17" spans="2:48" ht="19.5" thickBot="1">
      <c r="B17" s="176"/>
      <c r="C17" s="29" t="s">
        <v>168</v>
      </c>
      <c r="D17" s="177"/>
      <c r="E17" s="177"/>
      <c r="F17" s="177"/>
      <c r="G17" s="177"/>
      <c r="H17" s="177"/>
      <c r="I17" s="177"/>
      <c r="J17" s="177"/>
      <c r="K17" s="177"/>
      <c r="L17" s="177"/>
      <c r="M17" s="177"/>
      <c r="N17" s="177"/>
      <c r="O17" s="60"/>
      <c r="P17" s="29" t="s">
        <v>171</v>
      </c>
      <c r="Q17" s="29" t="s">
        <v>167</v>
      </c>
      <c r="R17" s="8"/>
      <c r="S17" s="29"/>
      <c r="T17" s="8" t="s">
        <v>176</v>
      </c>
      <c r="U17" s="29" t="s">
        <v>164</v>
      </c>
      <c r="V17" s="9" t="s">
        <v>177</v>
      </c>
      <c r="AB17" s="14"/>
      <c r="AC17" s="41"/>
      <c r="AD17" s="41"/>
      <c r="AE17" s="41"/>
      <c r="AF17" s="41"/>
      <c r="AG17" s="41"/>
      <c r="AH17" s="41"/>
      <c r="AI17" s="44"/>
      <c r="AJ17" s="44"/>
    </row>
    <row r="18" spans="2:48" ht="19.5" thickTop="1">
      <c r="B18" s="94"/>
      <c r="C18" s="95"/>
      <c r="D18" s="96"/>
      <c r="E18" s="97"/>
      <c r="F18" s="98"/>
      <c r="G18" s="96"/>
      <c r="H18" s="97"/>
      <c r="I18" s="98"/>
      <c r="J18" s="96"/>
      <c r="K18" s="98"/>
      <c r="L18" s="100"/>
      <c r="M18" s="97"/>
      <c r="N18" s="98"/>
      <c r="O18" s="95"/>
      <c r="P18" s="95"/>
      <c r="Q18" s="95"/>
      <c r="R18" s="99"/>
      <c r="S18" s="95"/>
      <c r="T18" s="99"/>
      <c r="U18" s="95"/>
      <c r="V18" s="100"/>
      <c r="AB18" s="14"/>
      <c r="AC18" s="41"/>
      <c r="AD18" s="41"/>
      <c r="AE18" s="41"/>
      <c r="AF18" s="41"/>
      <c r="AG18" s="41"/>
      <c r="AH18" s="41"/>
      <c r="AI18" s="93"/>
      <c r="AJ18" s="93"/>
    </row>
    <row r="19" spans="2:48">
      <c r="B19" s="94"/>
      <c r="C19" s="95"/>
      <c r="D19" s="96"/>
      <c r="E19" s="97"/>
      <c r="F19" s="98"/>
      <c r="G19" s="96"/>
      <c r="H19" s="97"/>
      <c r="I19" s="98"/>
      <c r="J19" s="96"/>
      <c r="K19" s="98"/>
      <c r="L19" s="100"/>
      <c r="M19" s="97"/>
      <c r="N19" s="98"/>
      <c r="O19" s="95"/>
      <c r="P19" s="95"/>
      <c r="Q19" s="95"/>
      <c r="R19" s="99"/>
      <c r="S19" s="95"/>
      <c r="T19" s="99"/>
      <c r="U19" s="95"/>
      <c r="V19" s="100"/>
      <c r="AB19" s="14"/>
      <c r="AC19" s="41"/>
      <c r="AD19" s="41"/>
      <c r="AE19" s="41"/>
      <c r="AF19" s="41"/>
      <c r="AG19" s="41"/>
      <c r="AH19" s="41"/>
      <c r="AI19" s="93"/>
      <c r="AJ19" s="93"/>
    </row>
    <row r="20" spans="2:48" ht="19.5" thickBot="1">
      <c r="B20" s="94"/>
      <c r="C20" s="95"/>
      <c r="D20" s="96"/>
      <c r="E20" s="97"/>
      <c r="F20" s="98"/>
      <c r="G20" s="96"/>
      <c r="H20" s="97"/>
      <c r="I20" s="98"/>
      <c r="J20" s="96"/>
      <c r="K20" s="98"/>
      <c r="L20" s="100"/>
      <c r="M20" s="97"/>
      <c r="N20" s="98"/>
      <c r="O20" s="95"/>
      <c r="P20" s="95"/>
      <c r="Q20" s="95"/>
      <c r="R20" s="99"/>
      <c r="S20" s="95"/>
      <c r="T20" s="99"/>
      <c r="U20" s="95"/>
      <c r="V20" s="100"/>
      <c r="AB20" s="14"/>
      <c r="AC20" s="41"/>
      <c r="AD20" s="41"/>
      <c r="AE20" s="41"/>
      <c r="AF20" s="41"/>
      <c r="AG20" s="41"/>
      <c r="AH20" s="41"/>
      <c r="AI20" s="93"/>
      <c r="AJ20" s="93"/>
    </row>
    <row r="21" spans="2:48" ht="19.5" thickTop="1">
      <c r="B21" s="195">
        <v>1</v>
      </c>
      <c r="C21" s="162"/>
      <c r="D21" s="165"/>
      <c r="E21" s="171"/>
      <c r="F21" s="166"/>
      <c r="G21" s="165"/>
      <c r="H21" s="171"/>
      <c r="I21" s="166"/>
      <c r="J21" s="165"/>
      <c r="K21" s="166"/>
      <c r="L21" s="165"/>
      <c r="M21" s="171"/>
      <c r="N21" s="166"/>
      <c r="O21" s="162"/>
      <c r="P21" s="156" t="s">
        <v>169</v>
      </c>
      <c r="Q21" s="159"/>
      <c r="R21" s="153"/>
      <c r="S21" s="156" t="str">
        <f>IF($Q21="","",IF(OR(RIGHT($Q21,1)="m",RIGHT($Q21,1)="H"),"分",""))</f>
        <v/>
      </c>
      <c r="T21" s="153"/>
      <c r="U21" s="157" t="str">
        <f>IF($Q21="","",IF(OR(RIGHT($Q21,1)="m",RIGHT($Q21,1)="H"),"秒","m"))</f>
        <v/>
      </c>
      <c r="V21" s="153"/>
      <c r="AB21" s="44"/>
      <c r="AC21" s="1" t="str">
        <f>IF($Q21="","0",VLOOKUP($Q21,登録データ!$Q$4:$R$19,2,FALSE))</f>
        <v>0</v>
      </c>
      <c r="AD21" s="1" t="str">
        <f t="shared" ref="AD21:AD23" si="0">IF($V21="","00",IF(LEN($V21)=1,$V21*10,$V21))</f>
        <v>00</v>
      </c>
      <c r="AE21" s="1" t="str">
        <f t="shared" ref="AE21:AE23" si="1">IF($Q21="","",IF(OR(RIGHT($Q21,1)="m",RIGHT($Q21,1)="H"),1,2))</f>
        <v/>
      </c>
      <c r="AF21" s="1" t="str">
        <f t="shared" ref="AF21:AF84" si="2">IF($AE21=2,IF($T21="","0000",CONCATENATE(RIGHT($T21+100,2),$AD21)),IF($T21="","000000",CONCATENATE(RIGHT($R21+100,2),RIGHT($T21+100,2),$AD21)))</f>
        <v>000000</v>
      </c>
      <c r="AG21" s="1" t="str">
        <f t="shared" ref="AG21:AG84" si="3">IF($Q21="","",CONCATENATE($AC21," ",IF($AE21=1,RIGHT($AF21+10000000,7),RIGHT($AF21+100000,5))))</f>
        <v/>
      </c>
      <c r="AH21" s="1">
        <f>IF(OR(RIGHT($Q21,1)="m",RIGHT($Q21,1)="H",RIGHT($Q21,1)="W",RIGHT($Q21,1)="C"),IF(VALUE($Q21)&gt;59,1,0),0)</f>
        <v>0</v>
      </c>
      <c r="AI21" s="197" t="str">
        <f>IF($C21="","",IF($C21="@",0,IF(COUNTIF($C$21:$C$620,$C21)=1,0,1)))</f>
        <v/>
      </c>
      <c r="AJ21" s="197" t="str">
        <f>IF($O21="","",IF(OR($O21="北海道",$O21="東京都",$O21="大阪府",$O21="京都府",RIGHT($O21,1)="県"),0,1))</f>
        <v/>
      </c>
      <c r="AL21" s="101">
        <f>C21</f>
        <v>0</v>
      </c>
      <c r="AM21" s="1" t="str">
        <f>IF(AL21=0,"",VLOOKUP(AL21,$C$21:$F$620,2,FALSE))</f>
        <v/>
      </c>
      <c r="AN21" s="1" t="str">
        <f>IF(AL21=0,"",VLOOKUP(AL21,C21:$V$620,10,FALSE))</f>
        <v/>
      </c>
      <c r="AO21" s="1" t="str">
        <f>LEFT(AN21,2)</f>
        <v/>
      </c>
      <c r="AP21" s="1" t="str">
        <f>IF(AL21=0,"",VLOOKUP(AL21,C21:$V$620,8,FALSE))</f>
        <v/>
      </c>
      <c r="AQ21" s="1" t="str">
        <f>IF(AL21=0,"",VLOOKUP(AL21,C21:$V$620,13,FALSE))</f>
        <v/>
      </c>
    </row>
    <row r="22" spans="2:48">
      <c r="B22" s="122"/>
      <c r="C22" s="163"/>
      <c r="D22" s="167"/>
      <c r="E22" s="172"/>
      <c r="F22" s="168"/>
      <c r="G22" s="167"/>
      <c r="H22" s="172"/>
      <c r="I22" s="168"/>
      <c r="J22" s="167"/>
      <c r="K22" s="168"/>
      <c r="L22" s="167"/>
      <c r="M22" s="172"/>
      <c r="N22" s="168"/>
      <c r="O22" s="163"/>
      <c r="P22" s="157"/>
      <c r="Q22" s="160"/>
      <c r="R22" s="154"/>
      <c r="S22" s="157"/>
      <c r="T22" s="154"/>
      <c r="U22" s="157"/>
      <c r="V22" s="154"/>
      <c r="AB22" s="44"/>
      <c r="AC22" s="1" t="str">
        <f>IF($Q22="","0",VLOOKUP($Q22,登録データ!$Q$4:$R$19,2,FALSE))</f>
        <v>0</v>
      </c>
      <c r="AD22" s="1" t="str">
        <f t="shared" si="0"/>
        <v>00</v>
      </c>
      <c r="AE22" s="1" t="str">
        <f t="shared" si="1"/>
        <v/>
      </c>
      <c r="AF22" s="1" t="str">
        <f t="shared" si="2"/>
        <v>000000</v>
      </c>
      <c r="AG22" s="1" t="str">
        <f t="shared" si="3"/>
        <v/>
      </c>
      <c r="AH22" s="1">
        <f t="shared" ref="AH22:AH85" si="4">IF(OR(RIGHT($Q22,1)="m",RIGHT($Q22,1)="H",RIGHT($Q22,1)="W",RIGHT($Q22,1)="C"),IF(VALUE($Q22)&gt;59,1,0),0)</f>
        <v>0</v>
      </c>
      <c r="AI22" s="197"/>
      <c r="AJ22" s="197"/>
      <c r="AL22" s="101">
        <f>C24</f>
        <v>0</v>
      </c>
      <c r="AM22" s="1" t="str">
        <f>IF(AL22=0,"",VLOOKUP(AL22,$C$21:$F$620,2,FALSE))</f>
        <v/>
      </c>
      <c r="AN22" s="1" t="str">
        <f>IF(AL22=0,"",VLOOKUP(AL22,C22:$V$620,10,FALSE))</f>
        <v/>
      </c>
      <c r="AO22" s="1" t="str">
        <f>LEFT(AN22,2)</f>
        <v/>
      </c>
      <c r="AP22" s="1" t="str">
        <f>IF(AL22=0,"",VLOOKUP(AL22,C22:$V$620,8,FALSE))</f>
        <v/>
      </c>
      <c r="AQ22" s="1" t="str">
        <f>IF(AL22=0,"",VLOOKUP(AL22,C22:$V$620,13,FALSE))</f>
        <v/>
      </c>
    </row>
    <row r="23" spans="2:48" ht="19.5" thickBot="1">
      <c r="B23" s="196"/>
      <c r="C23" s="164"/>
      <c r="D23" s="169"/>
      <c r="E23" s="173"/>
      <c r="F23" s="170"/>
      <c r="G23" s="169"/>
      <c r="H23" s="173"/>
      <c r="I23" s="170"/>
      <c r="J23" s="169"/>
      <c r="K23" s="170"/>
      <c r="L23" s="169"/>
      <c r="M23" s="173"/>
      <c r="N23" s="170"/>
      <c r="O23" s="164"/>
      <c r="P23" s="158"/>
      <c r="Q23" s="161"/>
      <c r="R23" s="155"/>
      <c r="S23" s="158"/>
      <c r="T23" s="155"/>
      <c r="U23" s="158"/>
      <c r="V23" s="155"/>
      <c r="AB23" s="44"/>
      <c r="AC23" s="1" t="str">
        <f>IF($Q23="","0",VLOOKUP($Q23,登録データ!$Q$4:$R$19,2,FALSE))</f>
        <v>0</v>
      </c>
      <c r="AD23" s="1" t="str">
        <f t="shared" si="0"/>
        <v>00</v>
      </c>
      <c r="AE23" s="1" t="str">
        <f t="shared" si="1"/>
        <v/>
      </c>
      <c r="AF23" s="1" t="str">
        <f>IF($AE23=2,IF($T23="","0000",CONCATENATE(RIGHT($T23+100,2),$AD23)),IF($T23="","000000",CONCATENATE(RIGHT($R23+100,2),RIGHT($T23+100,2),$AD23)))</f>
        <v>000000</v>
      </c>
      <c r="AG23" s="1" t="str">
        <f t="shared" si="3"/>
        <v/>
      </c>
      <c r="AH23" s="1">
        <f t="shared" si="4"/>
        <v>0</v>
      </c>
      <c r="AI23" s="197"/>
      <c r="AJ23" s="197"/>
      <c r="AL23" s="101">
        <f>C27</f>
        <v>0</v>
      </c>
      <c r="AM23" s="1" t="str">
        <f t="shared" ref="AM23:AM86" si="5">IF(AL23=0,"",VLOOKUP(AL23,$C$21:$F$620,2,FALSE))</f>
        <v/>
      </c>
      <c r="AN23" s="1" t="str">
        <f>IF(AL23=0,"",VLOOKUP(AL23,C23:$V$620,10,FALSE))</f>
        <v/>
      </c>
      <c r="AO23" s="1" t="str">
        <f t="shared" ref="AO23:AO86" si="6">LEFT(AN23,2)</f>
        <v/>
      </c>
      <c r="AP23" s="1" t="str">
        <f>IF(AL23=0,"",VLOOKUP(AL23,C23:$V$620,8,FALSE))</f>
        <v/>
      </c>
      <c r="AQ23" s="1" t="str">
        <f>IF(AL23=0,"",VLOOKUP(AL23,C23:$V$620,13,FALSE))</f>
        <v/>
      </c>
    </row>
    <row r="24" spans="2:48" ht="19.5" thickTop="1">
      <c r="B24" s="195">
        <v>2</v>
      </c>
      <c r="C24" s="162"/>
      <c r="D24" s="165"/>
      <c r="E24" s="171"/>
      <c r="F24" s="166"/>
      <c r="G24" s="165"/>
      <c r="H24" s="171"/>
      <c r="I24" s="166"/>
      <c r="J24" s="165"/>
      <c r="K24" s="166"/>
      <c r="L24" s="165"/>
      <c r="M24" s="171"/>
      <c r="N24" s="166"/>
      <c r="O24" s="162"/>
      <c r="P24" s="156" t="s">
        <v>169</v>
      </c>
      <c r="Q24" s="159"/>
      <c r="R24" s="153"/>
      <c r="S24" s="156" t="str">
        <f>IF($Q24="","",IF(OR(RIGHT($Q24,1)="m",RIGHT($Q24,1)="H"),"分",""))</f>
        <v/>
      </c>
      <c r="T24" s="153"/>
      <c r="U24" s="157" t="str">
        <f t="shared" ref="U24" si="7">IF($Q24="","",IF(OR(RIGHT($Q24,1)="m",RIGHT($Q24,1)="H"),"秒","m"))</f>
        <v/>
      </c>
      <c r="V24" s="153"/>
      <c r="AB24" s="44"/>
      <c r="AC24" s="1" t="str">
        <f>IF($Q24="","0",VLOOKUP($Q24,登録データ!$Q$4:$R$19,2,FALSE))</f>
        <v>0</v>
      </c>
      <c r="AD24" s="1" t="str">
        <f>IF($V24="","00",IF(LEN($V24)=1,$V24*10,$V24))</f>
        <v>00</v>
      </c>
      <c r="AE24" s="1" t="str">
        <f t="shared" ref="AE24:AE85" si="8">IF($Q24="","",IF(OR(RIGHT($Q24,1)="m",RIGHT($Q24,1)="H"),1,2))</f>
        <v/>
      </c>
      <c r="AF24" s="1" t="str">
        <f t="shared" si="2"/>
        <v>000000</v>
      </c>
      <c r="AG24" s="1" t="str">
        <f t="shared" si="3"/>
        <v/>
      </c>
      <c r="AH24" s="1">
        <f t="shared" si="4"/>
        <v>0</v>
      </c>
      <c r="AI24" s="197" t="str">
        <f t="shared" ref="AI24" si="9">IF($C24="","",IF($C24="@",0,IF(COUNTIF($C$21:$C$620,$C24)=1,0,1)))</f>
        <v/>
      </c>
      <c r="AJ24" s="197" t="str">
        <f t="shared" ref="AJ24" si="10">IF($O24="","",IF(OR($O24="北海道",$O24="東京都",$O24="大阪府",$O24="京都府",RIGHT($O24,1)="県"),0,1))</f>
        <v/>
      </c>
      <c r="AL24" s="101">
        <f>C30</f>
        <v>0</v>
      </c>
      <c r="AM24" s="1" t="str">
        <f t="shared" si="5"/>
        <v/>
      </c>
      <c r="AN24" s="1" t="str">
        <f>IF(AL24=0,"",VLOOKUP(AL24,C24:$V$620,10,FALSE))</f>
        <v/>
      </c>
      <c r="AO24" s="1" t="str">
        <f t="shared" si="6"/>
        <v/>
      </c>
      <c r="AP24" s="1" t="str">
        <f>IF(AL24=0,"",VLOOKUP(AL24,C24:$V$620,8,FALSE))</f>
        <v/>
      </c>
      <c r="AQ24" s="1" t="str">
        <f>IF(AL24=0,"",VLOOKUP(AL24,C24:$V$620,13,FALSE))</f>
        <v/>
      </c>
    </row>
    <row r="25" spans="2:48">
      <c r="B25" s="122"/>
      <c r="C25" s="163"/>
      <c r="D25" s="167"/>
      <c r="E25" s="172"/>
      <c r="F25" s="168"/>
      <c r="G25" s="167"/>
      <c r="H25" s="172"/>
      <c r="I25" s="168"/>
      <c r="J25" s="167"/>
      <c r="K25" s="168"/>
      <c r="L25" s="167"/>
      <c r="M25" s="172"/>
      <c r="N25" s="168"/>
      <c r="O25" s="163"/>
      <c r="P25" s="157"/>
      <c r="Q25" s="160"/>
      <c r="R25" s="154"/>
      <c r="S25" s="157"/>
      <c r="T25" s="154"/>
      <c r="U25" s="157"/>
      <c r="V25" s="154"/>
      <c r="AB25" s="44"/>
      <c r="AC25" s="1" t="str">
        <f>IF($Q25="","0",VLOOKUP($Q25,登録データ!$Q$4:$R$19,2,FALSE))</f>
        <v>0</v>
      </c>
      <c r="AD25" s="1" t="str">
        <f t="shared" ref="AD25:AD85" si="11">IF($V25="","00",IF(LEN($V25)=1,$V25*10,$V25))</f>
        <v>00</v>
      </c>
      <c r="AE25" s="1" t="str">
        <f t="shared" si="8"/>
        <v/>
      </c>
      <c r="AF25" s="1" t="str">
        <f t="shared" si="2"/>
        <v>000000</v>
      </c>
      <c r="AG25" s="1" t="str">
        <f t="shared" si="3"/>
        <v/>
      </c>
      <c r="AH25" s="1">
        <f t="shared" si="4"/>
        <v>0</v>
      </c>
      <c r="AI25" s="197"/>
      <c r="AJ25" s="197"/>
      <c r="AL25" s="101">
        <f>C33</f>
        <v>0</v>
      </c>
      <c r="AM25" s="1" t="str">
        <f t="shared" si="5"/>
        <v/>
      </c>
      <c r="AN25" s="1" t="str">
        <f>IF(AL25=0,"",VLOOKUP(AL25,C25:$V$620,10,FALSE))</f>
        <v/>
      </c>
      <c r="AO25" s="1" t="str">
        <f t="shared" si="6"/>
        <v/>
      </c>
      <c r="AP25" s="1" t="str">
        <f>IF(AL25=0,"",VLOOKUP(AL25,C25:$V$620,8,FALSE))</f>
        <v/>
      </c>
      <c r="AQ25" s="1" t="str">
        <f>IF(AL25=0,"",VLOOKUP(AL25,C25:$V$620,13,FALSE))</f>
        <v/>
      </c>
    </row>
    <row r="26" spans="2:48" ht="19.5" thickBot="1">
      <c r="B26" s="196"/>
      <c r="C26" s="164"/>
      <c r="D26" s="169"/>
      <c r="E26" s="173"/>
      <c r="F26" s="170"/>
      <c r="G26" s="169"/>
      <c r="H26" s="173"/>
      <c r="I26" s="170"/>
      <c r="J26" s="169"/>
      <c r="K26" s="170"/>
      <c r="L26" s="169"/>
      <c r="M26" s="173"/>
      <c r="N26" s="170"/>
      <c r="O26" s="164"/>
      <c r="P26" s="158"/>
      <c r="Q26" s="161"/>
      <c r="R26" s="155"/>
      <c r="S26" s="158"/>
      <c r="T26" s="155"/>
      <c r="U26" s="158"/>
      <c r="V26" s="155"/>
      <c r="AB26" s="44"/>
      <c r="AC26" s="1" t="str">
        <f>IF($Q26="","0",VLOOKUP($Q26,登録データ!$Q$4:$R$19,2,FALSE))</f>
        <v>0</v>
      </c>
      <c r="AD26" s="1" t="str">
        <f t="shared" si="11"/>
        <v>00</v>
      </c>
      <c r="AE26" s="1" t="str">
        <f t="shared" si="8"/>
        <v/>
      </c>
      <c r="AF26" s="1" t="str">
        <f t="shared" si="2"/>
        <v>000000</v>
      </c>
      <c r="AG26" s="1" t="str">
        <f t="shared" si="3"/>
        <v/>
      </c>
      <c r="AH26" s="1">
        <f t="shared" si="4"/>
        <v>0</v>
      </c>
      <c r="AI26" s="197"/>
      <c r="AJ26" s="197"/>
      <c r="AL26" s="101">
        <f>C36</f>
        <v>0</v>
      </c>
      <c r="AM26" s="1" t="str">
        <f t="shared" si="5"/>
        <v/>
      </c>
      <c r="AN26" s="1" t="str">
        <f>IF(AL26=0,"",VLOOKUP(AL26,C26:$V$620,10,FALSE))</f>
        <v/>
      </c>
      <c r="AO26" s="1" t="str">
        <f t="shared" si="6"/>
        <v/>
      </c>
      <c r="AP26" s="1" t="str">
        <f>IF(AL26=0,"",VLOOKUP(AL26,C26:$V$620,8,FALSE))</f>
        <v/>
      </c>
      <c r="AQ26" s="1" t="str">
        <f>IF(AL26=0,"",VLOOKUP(AL26,C26:$V$620,13,FALSE))</f>
        <v/>
      </c>
      <c r="AV26" s="1" t="s">
        <v>232</v>
      </c>
    </row>
    <row r="27" spans="2:48" ht="19.5" thickTop="1">
      <c r="B27" s="195">
        <v>3</v>
      </c>
      <c r="C27" s="162"/>
      <c r="D27" s="165"/>
      <c r="E27" s="171"/>
      <c r="F27" s="166"/>
      <c r="G27" s="165"/>
      <c r="H27" s="171"/>
      <c r="I27" s="166"/>
      <c r="J27" s="165"/>
      <c r="K27" s="166"/>
      <c r="L27" s="165"/>
      <c r="M27" s="171"/>
      <c r="N27" s="166"/>
      <c r="O27" s="162"/>
      <c r="P27" s="156" t="s">
        <v>169</v>
      </c>
      <c r="Q27" s="159"/>
      <c r="R27" s="153"/>
      <c r="S27" s="156" t="str">
        <f t="shared" ref="S27" si="12">IF($Q27="","",IF(OR(RIGHT($Q27,1)="m",RIGHT($Q27,1)="H"),"分",""))</f>
        <v/>
      </c>
      <c r="T27" s="153"/>
      <c r="U27" s="157" t="str">
        <f t="shared" ref="U27" si="13">IF($Q27="","",IF(OR(RIGHT($Q27,1)="m",RIGHT($Q27,1)="H"),"秒","m"))</f>
        <v/>
      </c>
      <c r="V27" s="153"/>
      <c r="AB27" s="44"/>
      <c r="AC27" s="1" t="str">
        <f>IF($Q27="","0",VLOOKUP($Q27,登録データ!$Q$4:$R$19,2,FALSE))</f>
        <v>0</v>
      </c>
      <c r="AD27" s="1" t="str">
        <f t="shared" si="11"/>
        <v>00</v>
      </c>
      <c r="AE27" s="1" t="str">
        <f t="shared" si="8"/>
        <v/>
      </c>
      <c r="AF27" s="1" t="str">
        <f t="shared" si="2"/>
        <v>000000</v>
      </c>
      <c r="AG27" s="1" t="str">
        <f t="shared" si="3"/>
        <v/>
      </c>
      <c r="AH27" s="1">
        <f t="shared" si="4"/>
        <v>0</v>
      </c>
      <c r="AI27" s="197" t="str">
        <f t="shared" ref="AI27" si="14">IF($C27="","",IF($C27="@",0,IF(COUNTIF($C$21:$C$620,$C27)=1,0,1)))</f>
        <v/>
      </c>
      <c r="AJ27" s="197" t="str">
        <f t="shared" ref="AJ27" si="15">IF($O27="","",IF(OR($O27="北海道",$O27="東京都",$O27="大阪府",$O27="京都府",RIGHT($O27,1)="県"),0,1))</f>
        <v/>
      </c>
      <c r="AL27" s="101">
        <f>C39</f>
        <v>0</v>
      </c>
      <c r="AM27" s="1" t="str">
        <f t="shared" si="5"/>
        <v/>
      </c>
      <c r="AN27" s="1" t="str">
        <f>IF(AL27=0,"",VLOOKUP(AL27,C27:$V$620,10,FALSE))</f>
        <v/>
      </c>
      <c r="AO27" s="1" t="str">
        <f t="shared" si="6"/>
        <v/>
      </c>
      <c r="AP27" s="1" t="str">
        <f>IF(AL27=0,"",VLOOKUP(AL27,C27:$V$620,8,FALSE))</f>
        <v/>
      </c>
      <c r="AQ27" s="1" t="str">
        <f>IF(AL27=0,"",VLOOKUP(AL27,C27:$V$620,13,FALSE))</f>
        <v/>
      </c>
    </row>
    <row r="28" spans="2:48">
      <c r="B28" s="122"/>
      <c r="C28" s="163"/>
      <c r="D28" s="167"/>
      <c r="E28" s="172"/>
      <c r="F28" s="168"/>
      <c r="G28" s="167"/>
      <c r="H28" s="172"/>
      <c r="I28" s="168"/>
      <c r="J28" s="167"/>
      <c r="K28" s="168"/>
      <c r="L28" s="167"/>
      <c r="M28" s="172"/>
      <c r="N28" s="168"/>
      <c r="O28" s="163"/>
      <c r="P28" s="157"/>
      <c r="Q28" s="160"/>
      <c r="R28" s="154"/>
      <c r="S28" s="157"/>
      <c r="T28" s="154"/>
      <c r="U28" s="157"/>
      <c r="V28" s="154"/>
      <c r="AB28" s="44"/>
      <c r="AC28" s="1" t="str">
        <f>IF($Q28="","0",VLOOKUP($Q28,登録データ!$Q$4:$R$19,2,FALSE))</f>
        <v>0</v>
      </c>
      <c r="AD28" s="1" t="str">
        <f t="shared" si="11"/>
        <v>00</v>
      </c>
      <c r="AE28" s="1" t="str">
        <f t="shared" si="8"/>
        <v/>
      </c>
      <c r="AF28" s="1" t="str">
        <f t="shared" si="2"/>
        <v>000000</v>
      </c>
      <c r="AG28" s="1" t="str">
        <f t="shared" si="3"/>
        <v/>
      </c>
      <c r="AH28" s="1">
        <f t="shared" si="4"/>
        <v>0</v>
      </c>
      <c r="AI28" s="197"/>
      <c r="AJ28" s="197"/>
      <c r="AL28" s="101">
        <f>C42</f>
        <v>0</v>
      </c>
      <c r="AM28" s="1" t="str">
        <f t="shared" si="5"/>
        <v/>
      </c>
      <c r="AN28" s="1" t="str">
        <f>IF(AL28=0,"",VLOOKUP(AL28,C28:$V$620,10,FALSE))</f>
        <v/>
      </c>
      <c r="AO28" s="1" t="str">
        <f t="shared" si="6"/>
        <v/>
      </c>
      <c r="AP28" s="1" t="str">
        <f>IF(AL28=0,"",VLOOKUP(AL28,C28:$V$620,8,FALSE))</f>
        <v/>
      </c>
      <c r="AQ28" s="1" t="str">
        <f>IF(AL28=0,"",VLOOKUP(AL28,C28:$V$620,13,FALSE))</f>
        <v/>
      </c>
    </row>
    <row r="29" spans="2:48" ht="19.5" thickBot="1">
      <c r="B29" s="196"/>
      <c r="C29" s="164"/>
      <c r="D29" s="169"/>
      <c r="E29" s="173"/>
      <c r="F29" s="170"/>
      <c r="G29" s="169"/>
      <c r="H29" s="173"/>
      <c r="I29" s="170"/>
      <c r="J29" s="169"/>
      <c r="K29" s="170"/>
      <c r="L29" s="169"/>
      <c r="M29" s="173"/>
      <c r="N29" s="170"/>
      <c r="O29" s="164"/>
      <c r="P29" s="158"/>
      <c r="Q29" s="161"/>
      <c r="R29" s="155"/>
      <c r="S29" s="158"/>
      <c r="T29" s="155"/>
      <c r="U29" s="158"/>
      <c r="V29" s="155"/>
      <c r="AB29" s="44"/>
      <c r="AC29" s="1" t="str">
        <f>IF($Q29="","0",VLOOKUP($Q29,登録データ!$Q$4:$R$19,2,FALSE))</f>
        <v>0</v>
      </c>
      <c r="AD29" s="1" t="str">
        <f t="shared" si="11"/>
        <v>00</v>
      </c>
      <c r="AE29" s="1" t="str">
        <f t="shared" si="8"/>
        <v/>
      </c>
      <c r="AF29" s="1" t="str">
        <f t="shared" si="2"/>
        <v>000000</v>
      </c>
      <c r="AG29" s="1" t="str">
        <f t="shared" si="3"/>
        <v/>
      </c>
      <c r="AH29" s="1">
        <f t="shared" si="4"/>
        <v>0</v>
      </c>
      <c r="AI29" s="197"/>
      <c r="AJ29" s="197"/>
      <c r="AL29" s="101">
        <f>C45</f>
        <v>0</v>
      </c>
      <c r="AM29" s="1" t="str">
        <f t="shared" si="5"/>
        <v/>
      </c>
      <c r="AN29" s="1" t="str">
        <f>IF(AL29=0,"",VLOOKUP(AL29,C29:$V$620,10,FALSE))</f>
        <v/>
      </c>
      <c r="AO29" s="1" t="str">
        <f t="shared" si="6"/>
        <v/>
      </c>
      <c r="AP29" s="1" t="str">
        <f>IF(AL29=0,"",VLOOKUP(AL29,C29:$V$620,8,FALSE))</f>
        <v/>
      </c>
      <c r="AQ29" s="1" t="str">
        <f>IF(AL29=0,"",VLOOKUP(AL29,C29:$V$620,13,FALSE))</f>
        <v/>
      </c>
    </row>
    <row r="30" spans="2:48" ht="19.5" thickTop="1">
      <c r="B30" s="195">
        <v>4</v>
      </c>
      <c r="C30" s="162"/>
      <c r="D30" s="165"/>
      <c r="E30" s="171"/>
      <c r="F30" s="166"/>
      <c r="G30" s="165"/>
      <c r="H30" s="171"/>
      <c r="I30" s="166"/>
      <c r="J30" s="165"/>
      <c r="K30" s="166"/>
      <c r="L30" s="165"/>
      <c r="M30" s="171"/>
      <c r="N30" s="166"/>
      <c r="O30" s="162"/>
      <c r="P30" s="156" t="s">
        <v>169</v>
      </c>
      <c r="Q30" s="159"/>
      <c r="R30" s="153"/>
      <c r="S30" s="156" t="str">
        <f t="shared" ref="S30" si="16">IF($Q30="","",IF(OR(RIGHT($Q30,1)="m",RIGHT($Q30,1)="H"),"分",""))</f>
        <v/>
      </c>
      <c r="T30" s="153"/>
      <c r="U30" s="157" t="str">
        <f t="shared" ref="U30" si="17">IF($Q30="","",IF(OR(RIGHT($Q30,1)="m",RIGHT($Q30,1)="H"),"秒","m"))</f>
        <v/>
      </c>
      <c r="V30" s="153"/>
      <c r="AB30" s="44"/>
      <c r="AC30" s="1" t="str">
        <f>IF($Q30="","0",VLOOKUP($Q30,登録データ!$Q$4:$R$19,2,FALSE))</f>
        <v>0</v>
      </c>
      <c r="AD30" s="1" t="str">
        <f t="shared" si="11"/>
        <v>00</v>
      </c>
      <c r="AE30" s="1" t="str">
        <f t="shared" si="8"/>
        <v/>
      </c>
      <c r="AF30" s="1" t="str">
        <f t="shared" si="2"/>
        <v>000000</v>
      </c>
      <c r="AG30" s="1" t="str">
        <f t="shared" si="3"/>
        <v/>
      </c>
      <c r="AH30" s="1">
        <f t="shared" si="4"/>
        <v>0</v>
      </c>
      <c r="AI30" s="197" t="str">
        <f>IF($C30="","",IF($C30="@",0,IF(COUNTIF($C$21:$C$620,$C30)=1,0,1)))</f>
        <v/>
      </c>
      <c r="AJ30" s="197" t="str">
        <f t="shared" ref="AJ30" si="18">IF($O30="","",IF(OR($O30="北海道",$O30="東京都",$O30="大阪府",$O30="京都府",RIGHT($O30,1)="県"),0,1))</f>
        <v/>
      </c>
      <c r="AL30" s="101">
        <f>C48</f>
        <v>0</v>
      </c>
      <c r="AM30" s="1" t="str">
        <f t="shared" si="5"/>
        <v/>
      </c>
      <c r="AN30" s="1" t="str">
        <f>IF(AL30=0,"",VLOOKUP(AL30,C30:$V$620,10,FALSE))</f>
        <v/>
      </c>
      <c r="AO30" s="1" t="str">
        <f t="shared" si="6"/>
        <v/>
      </c>
      <c r="AP30" s="1" t="str">
        <f>IF(AL30=0,"",VLOOKUP(AL30,C30:$V$620,8,FALSE))</f>
        <v/>
      </c>
      <c r="AQ30" s="1" t="str">
        <f>IF(AL30=0,"",VLOOKUP(AL30,C30:$V$620,13,FALSE))</f>
        <v/>
      </c>
    </row>
    <row r="31" spans="2:48">
      <c r="B31" s="122"/>
      <c r="C31" s="163"/>
      <c r="D31" s="167"/>
      <c r="E31" s="172"/>
      <c r="F31" s="168"/>
      <c r="G31" s="167"/>
      <c r="H31" s="172"/>
      <c r="I31" s="168"/>
      <c r="J31" s="167"/>
      <c r="K31" s="168"/>
      <c r="L31" s="167"/>
      <c r="M31" s="172"/>
      <c r="N31" s="168"/>
      <c r="O31" s="163"/>
      <c r="P31" s="157"/>
      <c r="Q31" s="160"/>
      <c r="R31" s="154"/>
      <c r="S31" s="157"/>
      <c r="T31" s="154"/>
      <c r="U31" s="157"/>
      <c r="V31" s="154"/>
      <c r="AB31" s="44"/>
      <c r="AC31" s="1" t="str">
        <f>IF($Q31="","0",VLOOKUP($Q31,登録データ!$Q$4:$R$19,2,FALSE))</f>
        <v>0</v>
      </c>
      <c r="AD31" s="1" t="str">
        <f t="shared" si="11"/>
        <v>00</v>
      </c>
      <c r="AE31" s="1" t="str">
        <f t="shared" si="8"/>
        <v/>
      </c>
      <c r="AF31" s="1" t="str">
        <f t="shared" si="2"/>
        <v>000000</v>
      </c>
      <c r="AG31" s="1" t="str">
        <f t="shared" si="3"/>
        <v/>
      </c>
      <c r="AH31" s="1">
        <f t="shared" si="4"/>
        <v>0</v>
      </c>
      <c r="AI31" s="197"/>
      <c r="AJ31" s="197"/>
      <c r="AL31" s="101">
        <f>C51</f>
        <v>0</v>
      </c>
      <c r="AM31" s="1" t="str">
        <f t="shared" si="5"/>
        <v/>
      </c>
      <c r="AN31" s="1" t="str">
        <f>IF(AL31=0,"",VLOOKUP(AL31,C31:$V$620,10,FALSE))</f>
        <v/>
      </c>
      <c r="AO31" s="1" t="str">
        <f t="shared" si="6"/>
        <v/>
      </c>
      <c r="AP31" s="1" t="str">
        <f>IF(AL31=0,"",VLOOKUP(AL31,C31:$V$620,8,FALSE))</f>
        <v/>
      </c>
      <c r="AQ31" s="1" t="str">
        <f>IF(AL31=0,"",VLOOKUP(AL31,C31:$V$620,13,FALSE))</f>
        <v/>
      </c>
    </row>
    <row r="32" spans="2:48" ht="19.5" thickBot="1">
      <c r="B32" s="196"/>
      <c r="C32" s="164"/>
      <c r="D32" s="169"/>
      <c r="E32" s="173"/>
      <c r="F32" s="170"/>
      <c r="G32" s="169"/>
      <c r="H32" s="173"/>
      <c r="I32" s="170"/>
      <c r="J32" s="169"/>
      <c r="K32" s="170"/>
      <c r="L32" s="169"/>
      <c r="M32" s="173"/>
      <c r="N32" s="170"/>
      <c r="O32" s="164"/>
      <c r="P32" s="158"/>
      <c r="Q32" s="161"/>
      <c r="R32" s="155"/>
      <c r="S32" s="158"/>
      <c r="T32" s="155"/>
      <c r="U32" s="158"/>
      <c r="V32" s="155"/>
      <c r="AB32" s="44"/>
      <c r="AC32" s="1" t="str">
        <f>IF($Q32="","0",VLOOKUP($Q32,登録データ!$Q$4:$R$19,2,FALSE))</f>
        <v>0</v>
      </c>
      <c r="AD32" s="1" t="str">
        <f t="shared" si="11"/>
        <v>00</v>
      </c>
      <c r="AE32" s="1" t="str">
        <f t="shared" si="8"/>
        <v/>
      </c>
      <c r="AF32" s="1" t="str">
        <f t="shared" si="2"/>
        <v>000000</v>
      </c>
      <c r="AG32" s="1" t="str">
        <f t="shared" si="3"/>
        <v/>
      </c>
      <c r="AH32" s="1">
        <f t="shared" si="4"/>
        <v>0</v>
      </c>
      <c r="AI32" s="197"/>
      <c r="AJ32" s="197"/>
      <c r="AL32" s="101">
        <f>C54</f>
        <v>0</v>
      </c>
      <c r="AM32" s="1" t="str">
        <f t="shared" si="5"/>
        <v/>
      </c>
      <c r="AN32" s="1" t="str">
        <f>IF(AL32=0,"",VLOOKUP(AL32,C32:$V$620,10,FALSE))</f>
        <v/>
      </c>
      <c r="AO32" s="1" t="str">
        <f t="shared" si="6"/>
        <v/>
      </c>
      <c r="AP32" s="1" t="str">
        <f>IF(AL32=0,"",VLOOKUP(AL32,C32:$V$620,8,FALSE))</f>
        <v/>
      </c>
      <c r="AQ32" s="1" t="str">
        <f>IF(AL32=0,"",VLOOKUP(AL32,C32:$V$620,13,FALSE))</f>
        <v/>
      </c>
    </row>
    <row r="33" spans="2:43" ht="19.5" thickTop="1">
      <c r="B33" s="195">
        <v>5</v>
      </c>
      <c r="C33" s="162"/>
      <c r="D33" s="165"/>
      <c r="E33" s="171"/>
      <c r="F33" s="166"/>
      <c r="G33" s="165"/>
      <c r="H33" s="171"/>
      <c r="I33" s="166"/>
      <c r="J33" s="165"/>
      <c r="K33" s="166"/>
      <c r="L33" s="165"/>
      <c r="M33" s="171"/>
      <c r="N33" s="166"/>
      <c r="O33" s="162"/>
      <c r="P33" s="156" t="s">
        <v>169</v>
      </c>
      <c r="Q33" s="159"/>
      <c r="R33" s="153"/>
      <c r="S33" s="156" t="str">
        <f t="shared" ref="S33" si="19">IF($Q33="","",IF(OR(RIGHT($Q33,1)="m",RIGHT($Q33,1)="H"),"分",""))</f>
        <v/>
      </c>
      <c r="T33" s="153"/>
      <c r="U33" s="157" t="str">
        <f t="shared" ref="U33" si="20">IF($Q33="","",IF(OR(RIGHT($Q33,1)="m",RIGHT($Q33,1)="H"),"秒","m"))</f>
        <v/>
      </c>
      <c r="V33" s="153"/>
      <c r="AB33" s="44"/>
      <c r="AC33" s="1" t="str">
        <f>IF($Q33="","0",VLOOKUP($Q33,登録データ!$Q$4:$R$19,2,FALSE))</f>
        <v>0</v>
      </c>
      <c r="AD33" s="1" t="str">
        <f t="shared" si="11"/>
        <v>00</v>
      </c>
      <c r="AE33" s="1" t="str">
        <f t="shared" si="8"/>
        <v/>
      </c>
      <c r="AF33" s="1" t="str">
        <f t="shared" si="2"/>
        <v>000000</v>
      </c>
      <c r="AG33" s="1" t="str">
        <f t="shared" si="3"/>
        <v/>
      </c>
      <c r="AH33" s="1">
        <f t="shared" si="4"/>
        <v>0</v>
      </c>
      <c r="AI33" s="197" t="str">
        <f>IF($C33="","",IF($C33="@",0,IF(COUNTIF($C$21:$C$620,$C33)=1,0,1)))</f>
        <v/>
      </c>
      <c r="AJ33" s="197" t="str">
        <f t="shared" ref="AJ33" si="21">IF($O33="","",IF(OR($O33="北海道",$O33="東京都",$O33="大阪府",$O33="京都府",RIGHT($O33,1)="県"),0,1))</f>
        <v/>
      </c>
      <c r="AL33" s="101">
        <f>C57</f>
        <v>0</v>
      </c>
      <c r="AM33" s="1" t="str">
        <f t="shared" si="5"/>
        <v/>
      </c>
      <c r="AN33" s="1" t="str">
        <f>IF(AL33=0,"",VLOOKUP(AL33,C33:$V$620,10,FALSE))</f>
        <v/>
      </c>
      <c r="AO33" s="1" t="str">
        <f t="shared" si="6"/>
        <v/>
      </c>
      <c r="AP33" s="1" t="str">
        <f>IF(AL33=0,"",VLOOKUP(AL33,C33:$V$620,8,FALSE))</f>
        <v/>
      </c>
      <c r="AQ33" s="1" t="str">
        <f>IF(AL33=0,"",VLOOKUP(AL33,C33:$V$620,13,FALSE))</f>
        <v/>
      </c>
    </row>
    <row r="34" spans="2:43">
      <c r="B34" s="122"/>
      <c r="C34" s="163"/>
      <c r="D34" s="167"/>
      <c r="E34" s="172"/>
      <c r="F34" s="168"/>
      <c r="G34" s="167"/>
      <c r="H34" s="172"/>
      <c r="I34" s="168"/>
      <c r="J34" s="167"/>
      <c r="K34" s="168"/>
      <c r="L34" s="167"/>
      <c r="M34" s="172"/>
      <c r="N34" s="168"/>
      <c r="O34" s="163"/>
      <c r="P34" s="157"/>
      <c r="Q34" s="160"/>
      <c r="R34" s="154"/>
      <c r="S34" s="157"/>
      <c r="T34" s="154"/>
      <c r="U34" s="157"/>
      <c r="V34" s="154"/>
      <c r="AB34" s="44"/>
      <c r="AC34" s="1" t="str">
        <f>IF($Q34="","0",VLOOKUP($Q34,登録データ!$Q$4:$R$19,2,FALSE))</f>
        <v>0</v>
      </c>
      <c r="AD34" s="1" t="str">
        <f t="shared" si="11"/>
        <v>00</v>
      </c>
      <c r="AE34" s="1" t="str">
        <f t="shared" si="8"/>
        <v/>
      </c>
      <c r="AF34" s="1" t="str">
        <f t="shared" si="2"/>
        <v>000000</v>
      </c>
      <c r="AG34" s="1" t="str">
        <f t="shared" si="3"/>
        <v/>
      </c>
      <c r="AH34" s="1">
        <f t="shared" si="4"/>
        <v>0</v>
      </c>
      <c r="AI34" s="197"/>
      <c r="AJ34" s="197"/>
      <c r="AL34" s="101">
        <f>C60</f>
        <v>0</v>
      </c>
      <c r="AM34" s="1" t="str">
        <f t="shared" si="5"/>
        <v/>
      </c>
      <c r="AN34" s="1" t="str">
        <f>IF(AL34=0,"",VLOOKUP(AL34,C34:$V$620,10,FALSE))</f>
        <v/>
      </c>
      <c r="AO34" s="1" t="str">
        <f t="shared" si="6"/>
        <v/>
      </c>
      <c r="AP34" s="1" t="str">
        <f>IF(AL34=0,"",VLOOKUP(AL34,C34:$V$620,8,FALSE))</f>
        <v/>
      </c>
      <c r="AQ34" s="1" t="str">
        <f>IF(AL34=0,"",VLOOKUP(AL34,C34:$V$620,13,FALSE))</f>
        <v/>
      </c>
    </row>
    <row r="35" spans="2:43" ht="19.5" thickBot="1">
      <c r="B35" s="196"/>
      <c r="C35" s="164"/>
      <c r="D35" s="169"/>
      <c r="E35" s="173"/>
      <c r="F35" s="170"/>
      <c r="G35" s="169"/>
      <c r="H35" s="173"/>
      <c r="I35" s="170"/>
      <c r="J35" s="169"/>
      <c r="K35" s="170"/>
      <c r="L35" s="169"/>
      <c r="M35" s="173"/>
      <c r="N35" s="170"/>
      <c r="O35" s="164"/>
      <c r="P35" s="158"/>
      <c r="Q35" s="161"/>
      <c r="R35" s="155"/>
      <c r="S35" s="158"/>
      <c r="T35" s="155"/>
      <c r="U35" s="158"/>
      <c r="V35" s="155"/>
      <c r="AB35" s="44"/>
      <c r="AC35" s="1" t="str">
        <f>IF($Q35="","0",VLOOKUP($Q35,登録データ!$Q$4:$R$19,2,FALSE))</f>
        <v>0</v>
      </c>
      <c r="AD35" s="1" t="str">
        <f t="shared" si="11"/>
        <v>00</v>
      </c>
      <c r="AE35" s="1" t="str">
        <f t="shared" si="8"/>
        <v/>
      </c>
      <c r="AF35" s="1" t="str">
        <f t="shared" si="2"/>
        <v>000000</v>
      </c>
      <c r="AG35" s="1" t="str">
        <f t="shared" si="3"/>
        <v/>
      </c>
      <c r="AH35" s="1">
        <f t="shared" si="4"/>
        <v>0</v>
      </c>
      <c r="AI35" s="197"/>
      <c r="AJ35" s="197"/>
      <c r="AL35" s="101">
        <f>C63</f>
        <v>0</v>
      </c>
      <c r="AM35" s="1" t="str">
        <f t="shared" si="5"/>
        <v/>
      </c>
      <c r="AN35" s="1" t="str">
        <f>IF(AL35=0,"",VLOOKUP(AL35,C35:$V$620,10,FALSE))</f>
        <v/>
      </c>
      <c r="AO35" s="1" t="str">
        <f t="shared" si="6"/>
        <v/>
      </c>
      <c r="AP35" s="1" t="str">
        <f>IF(AL35=0,"",VLOOKUP(AL35,C35:$V$620,8,FALSE))</f>
        <v/>
      </c>
      <c r="AQ35" s="1" t="str">
        <f>IF(AL35=0,"",VLOOKUP(AL35,C35:$V$620,13,FALSE))</f>
        <v/>
      </c>
    </row>
    <row r="36" spans="2:43" ht="19.5" thickTop="1">
      <c r="B36" s="195">
        <v>6</v>
      </c>
      <c r="C36" s="162"/>
      <c r="D36" s="165"/>
      <c r="E36" s="171"/>
      <c r="F36" s="166"/>
      <c r="G36" s="165"/>
      <c r="H36" s="171"/>
      <c r="I36" s="166"/>
      <c r="J36" s="165"/>
      <c r="K36" s="166"/>
      <c r="L36" s="165"/>
      <c r="M36" s="171"/>
      <c r="N36" s="166"/>
      <c r="O36" s="162"/>
      <c r="P36" s="156" t="s">
        <v>169</v>
      </c>
      <c r="Q36" s="159"/>
      <c r="R36" s="153"/>
      <c r="S36" s="156" t="str">
        <f t="shared" ref="S36" si="22">IF($Q36="","",IF(OR(RIGHT($Q36,1)="m",RIGHT($Q36,1)="H"),"分",""))</f>
        <v/>
      </c>
      <c r="T36" s="153"/>
      <c r="U36" s="157" t="str">
        <f t="shared" ref="U36" si="23">IF($Q36="","",IF(OR(RIGHT($Q36,1)="m",RIGHT($Q36,1)="H"),"秒","m"))</f>
        <v/>
      </c>
      <c r="V36" s="153"/>
      <c r="AB36" s="44"/>
      <c r="AC36" s="1" t="str">
        <f>IF($Q36="","0",VLOOKUP($Q36,登録データ!$Q$4:$R$19,2,FALSE))</f>
        <v>0</v>
      </c>
      <c r="AD36" s="1" t="str">
        <f t="shared" si="11"/>
        <v>00</v>
      </c>
      <c r="AE36" s="1" t="str">
        <f t="shared" si="8"/>
        <v/>
      </c>
      <c r="AF36" s="1" t="str">
        <f t="shared" si="2"/>
        <v>000000</v>
      </c>
      <c r="AG36" s="1" t="str">
        <f t="shared" si="3"/>
        <v/>
      </c>
      <c r="AH36" s="1">
        <f t="shared" si="4"/>
        <v>0</v>
      </c>
      <c r="AI36" s="197" t="str">
        <f>IF($C36="","",IF($C36="@",0,IF(COUNTIF($C$21:$C$620,$C36)=1,0,1)))</f>
        <v/>
      </c>
      <c r="AJ36" s="197" t="str">
        <f t="shared" ref="AJ36" si="24">IF($O36="","",IF(OR($O36="北海道",$O36="東京都",$O36="大阪府",$O36="京都府",RIGHT($O36,1)="県"),0,1))</f>
        <v/>
      </c>
      <c r="AL36" s="101">
        <f>C66</f>
        <v>0</v>
      </c>
      <c r="AM36" s="1" t="str">
        <f t="shared" si="5"/>
        <v/>
      </c>
      <c r="AN36" s="1" t="str">
        <f>IF(AL36=0,"",VLOOKUP(AL36,C36:$V$620,10,FALSE))</f>
        <v/>
      </c>
      <c r="AO36" s="1" t="str">
        <f t="shared" si="6"/>
        <v/>
      </c>
      <c r="AP36" s="1" t="str">
        <f>IF(AL36=0,"",VLOOKUP(AL36,C36:$V$620,8,FALSE))</f>
        <v/>
      </c>
      <c r="AQ36" s="1" t="str">
        <f>IF(AL36=0,"",VLOOKUP(AL36,C36:$V$620,13,FALSE))</f>
        <v/>
      </c>
    </row>
    <row r="37" spans="2:43">
      <c r="B37" s="122"/>
      <c r="C37" s="163"/>
      <c r="D37" s="167"/>
      <c r="E37" s="172"/>
      <c r="F37" s="168"/>
      <c r="G37" s="167"/>
      <c r="H37" s="172"/>
      <c r="I37" s="168"/>
      <c r="J37" s="167"/>
      <c r="K37" s="168"/>
      <c r="L37" s="167"/>
      <c r="M37" s="172"/>
      <c r="N37" s="168"/>
      <c r="O37" s="163"/>
      <c r="P37" s="157"/>
      <c r="Q37" s="160"/>
      <c r="R37" s="154"/>
      <c r="S37" s="157"/>
      <c r="T37" s="154"/>
      <c r="U37" s="157"/>
      <c r="V37" s="154"/>
      <c r="AB37" s="44"/>
      <c r="AC37" s="1" t="str">
        <f>IF($Q37="","0",VLOOKUP($Q37,登録データ!$Q$4:$R$19,2,FALSE))</f>
        <v>0</v>
      </c>
      <c r="AD37" s="1" t="str">
        <f t="shared" si="11"/>
        <v>00</v>
      </c>
      <c r="AE37" s="1" t="str">
        <f t="shared" si="8"/>
        <v/>
      </c>
      <c r="AF37" s="1" t="str">
        <f t="shared" si="2"/>
        <v>000000</v>
      </c>
      <c r="AG37" s="1" t="str">
        <f t="shared" si="3"/>
        <v/>
      </c>
      <c r="AH37" s="1">
        <f t="shared" si="4"/>
        <v>0</v>
      </c>
      <c r="AI37" s="197"/>
      <c r="AJ37" s="197"/>
      <c r="AL37" s="101">
        <f>C69</f>
        <v>0</v>
      </c>
      <c r="AM37" s="1" t="str">
        <f t="shared" si="5"/>
        <v/>
      </c>
      <c r="AN37" s="1" t="str">
        <f>IF(AL37=0,"",VLOOKUP(AL37,C37:$V$620,10,FALSE))</f>
        <v/>
      </c>
      <c r="AO37" s="1" t="str">
        <f t="shared" si="6"/>
        <v/>
      </c>
      <c r="AP37" s="1" t="str">
        <f>IF(AL37=0,"",VLOOKUP(AL37,C37:$V$620,8,FALSE))</f>
        <v/>
      </c>
      <c r="AQ37" s="1" t="str">
        <f>IF(AL37=0,"",VLOOKUP(AL37,C37:$V$620,13,FALSE))</f>
        <v/>
      </c>
    </row>
    <row r="38" spans="2:43" ht="19.5" thickBot="1">
      <c r="B38" s="196"/>
      <c r="C38" s="164"/>
      <c r="D38" s="169"/>
      <c r="E38" s="173"/>
      <c r="F38" s="170"/>
      <c r="G38" s="169"/>
      <c r="H38" s="173"/>
      <c r="I38" s="170"/>
      <c r="J38" s="169"/>
      <c r="K38" s="170"/>
      <c r="L38" s="169"/>
      <c r="M38" s="173"/>
      <c r="N38" s="170"/>
      <c r="O38" s="164"/>
      <c r="P38" s="158"/>
      <c r="Q38" s="161"/>
      <c r="R38" s="155"/>
      <c r="S38" s="158"/>
      <c r="T38" s="155"/>
      <c r="U38" s="158"/>
      <c r="V38" s="155"/>
      <c r="AB38" s="44"/>
      <c r="AC38" s="1" t="str">
        <f>IF($Q38="","0",VLOOKUP($Q38,登録データ!$Q$4:$R$19,2,FALSE))</f>
        <v>0</v>
      </c>
      <c r="AD38" s="1" t="str">
        <f t="shared" si="11"/>
        <v>00</v>
      </c>
      <c r="AE38" s="1" t="str">
        <f t="shared" si="8"/>
        <v/>
      </c>
      <c r="AF38" s="1" t="str">
        <f t="shared" si="2"/>
        <v>000000</v>
      </c>
      <c r="AG38" s="1" t="str">
        <f t="shared" si="3"/>
        <v/>
      </c>
      <c r="AH38" s="1">
        <f t="shared" si="4"/>
        <v>0</v>
      </c>
      <c r="AI38" s="197"/>
      <c r="AJ38" s="197"/>
      <c r="AL38" s="101">
        <f>C72</f>
        <v>0</v>
      </c>
      <c r="AM38" s="1" t="str">
        <f t="shared" si="5"/>
        <v/>
      </c>
      <c r="AN38" s="1" t="str">
        <f>IF(AL38=0,"",VLOOKUP(AL38,C38:$V$620,10,FALSE))</f>
        <v/>
      </c>
      <c r="AO38" s="1" t="str">
        <f t="shared" si="6"/>
        <v/>
      </c>
      <c r="AP38" s="1" t="str">
        <f>IF(AL38=0,"",VLOOKUP(AL38,C38:$V$620,8,FALSE))</f>
        <v/>
      </c>
      <c r="AQ38" s="1" t="str">
        <f>IF(AL38=0,"",VLOOKUP(AL38,C38:$V$620,13,FALSE))</f>
        <v/>
      </c>
    </row>
    <row r="39" spans="2:43" ht="19.5" thickTop="1">
      <c r="B39" s="195">
        <v>7</v>
      </c>
      <c r="C39" s="162"/>
      <c r="D39" s="165"/>
      <c r="E39" s="171"/>
      <c r="F39" s="166"/>
      <c r="G39" s="165"/>
      <c r="H39" s="171"/>
      <c r="I39" s="166"/>
      <c r="J39" s="165"/>
      <c r="K39" s="166"/>
      <c r="L39" s="165"/>
      <c r="M39" s="171"/>
      <c r="N39" s="166"/>
      <c r="O39" s="162"/>
      <c r="P39" s="156" t="s">
        <v>169</v>
      </c>
      <c r="Q39" s="159"/>
      <c r="R39" s="153"/>
      <c r="S39" s="156" t="str">
        <f t="shared" ref="S39" si="25">IF($Q39="","",IF(OR(RIGHT($Q39,1)="m",RIGHT($Q39,1)="H"),"分",""))</f>
        <v/>
      </c>
      <c r="T39" s="153"/>
      <c r="U39" s="157" t="str">
        <f t="shared" ref="U39" si="26">IF($Q39="","",IF(OR(RIGHT($Q39,1)="m",RIGHT($Q39,1)="H"),"秒","m"))</f>
        <v/>
      </c>
      <c r="V39" s="153"/>
      <c r="AB39" s="44"/>
      <c r="AC39" s="1" t="str">
        <f>IF($Q39="","0",VLOOKUP($Q39,登録データ!$Q$4:$R$19,2,FALSE))</f>
        <v>0</v>
      </c>
      <c r="AD39" s="1" t="str">
        <f t="shared" si="11"/>
        <v>00</v>
      </c>
      <c r="AE39" s="1" t="str">
        <f t="shared" si="8"/>
        <v/>
      </c>
      <c r="AF39" s="1" t="str">
        <f t="shared" si="2"/>
        <v>000000</v>
      </c>
      <c r="AG39" s="1" t="str">
        <f t="shared" si="3"/>
        <v/>
      </c>
      <c r="AH39" s="1">
        <f t="shared" si="4"/>
        <v>0</v>
      </c>
      <c r="AI39" s="197" t="str">
        <f>IF($C39="","",IF($C39="@",0,IF(COUNTIF($C$21:$C$620,$C39)=1,0,1)))</f>
        <v/>
      </c>
      <c r="AJ39" s="197" t="str">
        <f t="shared" ref="AJ39" si="27">IF($O39="","",IF(OR($O39="北海道",$O39="東京都",$O39="大阪府",$O39="京都府",RIGHT($O39,1)="県"),0,1))</f>
        <v/>
      </c>
      <c r="AL39" s="101">
        <f>C75</f>
        <v>0</v>
      </c>
      <c r="AM39" s="1" t="str">
        <f t="shared" si="5"/>
        <v/>
      </c>
      <c r="AN39" s="1" t="str">
        <f>IF(AL39=0,"",VLOOKUP(AL39,C39:$V$620,10,FALSE))</f>
        <v/>
      </c>
      <c r="AO39" s="1" t="str">
        <f t="shared" si="6"/>
        <v/>
      </c>
      <c r="AP39" s="1" t="str">
        <f>IF(AL39=0,"",VLOOKUP(AL39,C39:$V$620,8,FALSE))</f>
        <v/>
      </c>
      <c r="AQ39" s="1" t="str">
        <f>IF(AL39=0,"",VLOOKUP(AL39,C39:$V$620,13,FALSE))</f>
        <v/>
      </c>
    </row>
    <row r="40" spans="2:43">
      <c r="B40" s="122"/>
      <c r="C40" s="163"/>
      <c r="D40" s="167"/>
      <c r="E40" s="172"/>
      <c r="F40" s="168"/>
      <c r="G40" s="167"/>
      <c r="H40" s="172"/>
      <c r="I40" s="168"/>
      <c r="J40" s="167"/>
      <c r="K40" s="168"/>
      <c r="L40" s="167"/>
      <c r="M40" s="172"/>
      <c r="N40" s="168"/>
      <c r="O40" s="163"/>
      <c r="P40" s="157"/>
      <c r="Q40" s="160"/>
      <c r="R40" s="154"/>
      <c r="S40" s="157"/>
      <c r="T40" s="154"/>
      <c r="U40" s="157"/>
      <c r="V40" s="154"/>
      <c r="AB40" s="44"/>
      <c r="AC40" s="1" t="str">
        <f>IF($Q40="","0",VLOOKUP($Q40,登録データ!$Q$4:$R$19,2,FALSE))</f>
        <v>0</v>
      </c>
      <c r="AD40" s="1" t="str">
        <f t="shared" si="11"/>
        <v>00</v>
      </c>
      <c r="AE40" s="1" t="str">
        <f t="shared" si="8"/>
        <v/>
      </c>
      <c r="AF40" s="1" t="str">
        <f t="shared" si="2"/>
        <v>000000</v>
      </c>
      <c r="AG40" s="1" t="str">
        <f t="shared" si="3"/>
        <v/>
      </c>
      <c r="AH40" s="1">
        <f t="shared" si="4"/>
        <v>0</v>
      </c>
      <c r="AI40" s="197"/>
      <c r="AJ40" s="197"/>
      <c r="AL40" s="101">
        <f>C78</f>
        <v>0</v>
      </c>
      <c r="AM40" s="1" t="str">
        <f t="shared" si="5"/>
        <v/>
      </c>
      <c r="AN40" s="1" t="str">
        <f>IF(AL40=0,"",VLOOKUP(AL40,C40:$V$620,10,FALSE))</f>
        <v/>
      </c>
      <c r="AO40" s="1" t="str">
        <f t="shared" si="6"/>
        <v/>
      </c>
      <c r="AP40" s="1" t="str">
        <f>IF(AL40=0,"",VLOOKUP(AL40,C40:$V$620,8,FALSE))</f>
        <v/>
      </c>
      <c r="AQ40" s="1" t="str">
        <f>IF(AL40=0,"",VLOOKUP(AL40,C40:$V$620,13,FALSE))</f>
        <v/>
      </c>
    </row>
    <row r="41" spans="2:43" ht="19.5" thickBot="1">
      <c r="B41" s="196"/>
      <c r="C41" s="164"/>
      <c r="D41" s="169"/>
      <c r="E41" s="173"/>
      <c r="F41" s="170"/>
      <c r="G41" s="169"/>
      <c r="H41" s="173"/>
      <c r="I41" s="170"/>
      <c r="J41" s="169"/>
      <c r="K41" s="170"/>
      <c r="L41" s="169"/>
      <c r="M41" s="173"/>
      <c r="N41" s="170"/>
      <c r="O41" s="164"/>
      <c r="P41" s="158"/>
      <c r="Q41" s="161"/>
      <c r="R41" s="155"/>
      <c r="S41" s="158"/>
      <c r="T41" s="155"/>
      <c r="U41" s="158"/>
      <c r="V41" s="155"/>
      <c r="AB41" s="44"/>
      <c r="AC41" s="1" t="str">
        <f>IF($Q41="","0",VLOOKUP($Q41,登録データ!$Q$4:$R$19,2,FALSE))</f>
        <v>0</v>
      </c>
      <c r="AD41" s="1" t="str">
        <f t="shared" si="11"/>
        <v>00</v>
      </c>
      <c r="AE41" s="1" t="str">
        <f t="shared" si="8"/>
        <v/>
      </c>
      <c r="AF41" s="1" t="str">
        <f t="shared" si="2"/>
        <v>000000</v>
      </c>
      <c r="AG41" s="1" t="str">
        <f t="shared" si="3"/>
        <v/>
      </c>
      <c r="AH41" s="1">
        <f t="shared" si="4"/>
        <v>0</v>
      </c>
      <c r="AI41" s="197"/>
      <c r="AJ41" s="197"/>
      <c r="AL41" s="101">
        <f>C81</f>
        <v>0</v>
      </c>
      <c r="AM41" s="1" t="str">
        <f t="shared" si="5"/>
        <v/>
      </c>
      <c r="AN41" s="1" t="str">
        <f>IF(AL41=0,"",VLOOKUP(AL41,C41:$V$620,10,FALSE))</f>
        <v/>
      </c>
      <c r="AO41" s="1" t="str">
        <f t="shared" si="6"/>
        <v/>
      </c>
      <c r="AP41" s="1" t="str">
        <f>IF(AL41=0,"",VLOOKUP(AL41,C41:$V$620,8,FALSE))</f>
        <v/>
      </c>
      <c r="AQ41" s="1" t="str">
        <f>IF(AL41=0,"",VLOOKUP(AL41,C41:$V$620,13,FALSE))</f>
        <v/>
      </c>
    </row>
    <row r="42" spans="2:43" ht="19.5" thickTop="1">
      <c r="B42" s="195">
        <v>8</v>
      </c>
      <c r="C42" s="162"/>
      <c r="D42" s="165"/>
      <c r="E42" s="171"/>
      <c r="F42" s="166"/>
      <c r="G42" s="165"/>
      <c r="H42" s="171"/>
      <c r="I42" s="166"/>
      <c r="J42" s="165"/>
      <c r="K42" s="166"/>
      <c r="L42" s="165"/>
      <c r="M42" s="171"/>
      <c r="N42" s="166"/>
      <c r="O42" s="162"/>
      <c r="P42" s="156" t="s">
        <v>169</v>
      </c>
      <c r="Q42" s="159"/>
      <c r="R42" s="153"/>
      <c r="S42" s="156" t="str">
        <f t="shared" ref="S42" si="28">IF($Q42="","",IF(OR(RIGHT($Q42,1)="m",RIGHT($Q42,1)="H"),"分",""))</f>
        <v/>
      </c>
      <c r="T42" s="153"/>
      <c r="U42" s="157" t="str">
        <f t="shared" ref="U42" si="29">IF($Q42="","",IF(OR(RIGHT($Q42,1)="m",RIGHT($Q42,1)="H"),"秒","m"))</f>
        <v/>
      </c>
      <c r="V42" s="153"/>
      <c r="AB42" s="44"/>
      <c r="AC42" s="1" t="str">
        <f>IF($Q42="","0",VLOOKUP($Q42,登録データ!$Q$4:$R$19,2,FALSE))</f>
        <v>0</v>
      </c>
      <c r="AD42" s="1" t="str">
        <f t="shared" si="11"/>
        <v>00</v>
      </c>
      <c r="AE42" s="1" t="str">
        <f t="shared" si="8"/>
        <v/>
      </c>
      <c r="AF42" s="1" t="str">
        <f t="shared" si="2"/>
        <v>000000</v>
      </c>
      <c r="AG42" s="1" t="str">
        <f t="shared" si="3"/>
        <v/>
      </c>
      <c r="AH42" s="1">
        <f t="shared" si="4"/>
        <v>0</v>
      </c>
      <c r="AI42" s="197" t="str">
        <f>IF($C42="","",IF($C42="@",0,IF(COUNTIF($C$21:$C$620,$C42)=1,0,1)))</f>
        <v/>
      </c>
      <c r="AJ42" s="197" t="str">
        <f t="shared" ref="AJ42" si="30">IF($O42="","",IF(OR($O42="北海道",$O42="東京都",$O42="大阪府",$O42="京都府",RIGHT($O42,1)="県"),0,1))</f>
        <v/>
      </c>
      <c r="AL42" s="101">
        <f>C84</f>
        <v>0</v>
      </c>
      <c r="AM42" s="1" t="str">
        <f t="shared" si="5"/>
        <v/>
      </c>
      <c r="AN42" s="1" t="str">
        <f>IF(AL42=0,"",VLOOKUP(AL42,C42:$V$620,10,FALSE))</f>
        <v/>
      </c>
      <c r="AO42" s="1" t="str">
        <f t="shared" si="6"/>
        <v/>
      </c>
      <c r="AP42" s="1" t="str">
        <f>IF(AL42=0,"",VLOOKUP(AL42,C42:$V$620,8,FALSE))</f>
        <v/>
      </c>
      <c r="AQ42" s="1" t="str">
        <f>IF(AL42=0,"",VLOOKUP(AL42,C42:$V$620,13,FALSE))</f>
        <v/>
      </c>
    </row>
    <row r="43" spans="2:43">
      <c r="B43" s="122"/>
      <c r="C43" s="163"/>
      <c r="D43" s="167"/>
      <c r="E43" s="172"/>
      <c r="F43" s="168"/>
      <c r="G43" s="167"/>
      <c r="H43" s="172"/>
      <c r="I43" s="168"/>
      <c r="J43" s="167"/>
      <c r="K43" s="168"/>
      <c r="L43" s="167"/>
      <c r="M43" s="172"/>
      <c r="N43" s="168"/>
      <c r="O43" s="163"/>
      <c r="P43" s="157"/>
      <c r="Q43" s="160"/>
      <c r="R43" s="154"/>
      <c r="S43" s="157"/>
      <c r="T43" s="154"/>
      <c r="U43" s="157"/>
      <c r="V43" s="154"/>
      <c r="AB43" s="44"/>
      <c r="AC43" s="1" t="str">
        <f>IF($Q43="","0",VLOOKUP($Q43,登録データ!$Q$4:$R$19,2,FALSE))</f>
        <v>0</v>
      </c>
      <c r="AD43" s="1" t="str">
        <f t="shared" si="11"/>
        <v>00</v>
      </c>
      <c r="AE43" s="1" t="str">
        <f t="shared" si="8"/>
        <v/>
      </c>
      <c r="AF43" s="1" t="str">
        <f t="shared" si="2"/>
        <v>000000</v>
      </c>
      <c r="AG43" s="1" t="str">
        <f t="shared" si="3"/>
        <v/>
      </c>
      <c r="AH43" s="1">
        <f t="shared" si="4"/>
        <v>0</v>
      </c>
      <c r="AI43" s="197"/>
      <c r="AJ43" s="197"/>
      <c r="AL43" s="101">
        <f>C87</f>
        <v>0</v>
      </c>
      <c r="AM43" s="1" t="str">
        <f t="shared" si="5"/>
        <v/>
      </c>
      <c r="AN43" s="1" t="str">
        <f>IF(AL43=0,"",VLOOKUP(AL43,C43:$V$620,10,FALSE))</f>
        <v/>
      </c>
      <c r="AO43" s="1" t="str">
        <f t="shared" si="6"/>
        <v/>
      </c>
      <c r="AP43" s="1" t="str">
        <f>IF(AL43=0,"",VLOOKUP(AL43,C43:$V$620,8,FALSE))</f>
        <v/>
      </c>
      <c r="AQ43" s="1" t="str">
        <f>IF(AL43=0,"",VLOOKUP(AL43,C43:$V$620,13,FALSE))</f>
        <v/>
      </c>
    </row>
    <row r="44" spans="2:43" ht="19.5" thickBot="1">
      <c r="B44" s="196"/>
      <c r="C44" s="164"/>
      <c r="D44" s="169"/>
      <c r="E44" s="173"/>
      <c r="F44" s="170"/>
      <c r="G44" s="169"/>
      <c r="H44" s="173"/>
      <c r="I44" s="170"/>
      <c r="J44" s="169"/>
      <c r="K44" s="170"/>
      <c r="L44" s="169"/>
      <c r="M44" s="173"/>
      <c r="N44" s="170"/>
      <c r="O44" s="164"/>
      <c r="P44" s="158"/>
      <c r="Q44" s="161"/>
      <c r="R44" s="155"/>
      <c r="S44" s="158"/>
      <c r="T44" s="155"/>
      <c r="U44" s="158"/>
      <c r="V44" s="155"/>
      <c r="AB44" s="44"/>
      <c r="AC44" s="1" t="str">
        <f>IF($Q44="","0",VLOOKUP($Q44,登録データ!$Q$4:$R$19,2,FALSE))</f>
        <v>0</v>
      </c>
      <c r="AD44" s="1" t="str">
        <f t="shared" si="11"/>
        <v>00</v>
      </c>
      <c r="AE44" s="1" t="str">
        <f t="shared" si="8"/>
        <v/>
      </c>
      <c r="AF44" s="1" t="str">
        <f t="shared" si="2"/>
        <v>000000</v>
      </c>
      <c r="AG44" s="1" t="str">
        <f t="shared" si="3"/>
        <v/>
      </c>
      <c r="AH44" s="1">
        <f t="shared" si="4"/>
        <v>0</v>
      </c>
      <c r="AI44" s="197"/>
      <c r="AJ44" s="197"/>
      <c r="AL44" s="101">
        <f>C90</f>
        <v>0</v>
      </c>
      <c r="AM44" s="1" t="str">
        <f t="shared" si="5"/>
        <v/>
      </c>
      <c r="AN44" s="1" t="str">
        <f>IF(AL44=0,"",VLOOKUP(AL44,C44:$V$620,10,FALSE))</f>
        <v/>
      </c>
      <c r="AO44" s="1" t="str">
        <f t="shared" si="6"/>
        <v/>
      </c>
      <c r="AP44" s="1" t="str">
        <f>IF(AL44=0,"",VLOOKUP(AL44,C44:$V$620,8,FALSE))</f>
        <v/>
      </c>
      <c r="AQ44" s="1" t="str">
        <f>IF(AL44=0,"",VLOOKUP(AL44,C44:$V$620,13,FALSE))</f>
        <v/>
      </c>
    </row>
    <row r="45" spans="2:43" ht="19.5" thickTop="1">
      <c r="B45" s="195">
        <v>9</v>
      </c>
      <c r="C45" s="162"/>
      <c r="D45" s="165"/>
      <c r="E45" s="171"/>
      <c r="F45" s="166"/>
      <c r="G45" s="165"/>
      <c r="H45" s="171"/>
      <c r="I45" s="166"/>
      <c r="J45" s="165"/>
      <c r="K45" s="166"/>
      <c r="L45" s="165"/>
      <c r="M45" s="171"/>
      <c r="N45" s="166"/>
      <c r="O45" s="162"/>
      <c r="P45" s="156" t="s">
        <v>169</v>
      </c>
      <c r="Q45" s="159"/>
      <c r="R45" s="153"/>
      <c r="S45" s="156" t="str">
        <f t="shared" ref="S45" si="31">IF($Q45="","",IF(OR(RIGHT($Q45,1)="m",RIGHT($Q45,1)="H"),"分",""))</f>
        <v/>
      </c>
      <c r="T45" s="153"/>
      <c r="U45" s="157" t="str">
        <f t="shared" ref="U45" si="32">IF($Q45="","",IF(OR(RIGHT($Q45,1)="m",RIGHT($Q45,1)="H"),"秒","m"))</f>
        <v/>
      </c>
      <c r="V45" s="153"/>
      <c r="AB45" s="44"/>
      <c r="AC45" s="1" t="str">
        <f>IF($Q45="","0",VLOOKUP($Q45,登録データ!$Q$4:$R$19,2,FALSE))</f>
        <v>0</v>
      </c>
      <c r="AD45" s="1" t="str">
        <f t="shared" si="11"/>
        <v>00</v>
      </c>
      <c r="AE45" s="1" t="str">
        <f t="shared" si="8"/>
        <v/>
      </c>
      <c r="AF45" s="1" t="str">
        <f t="shared" si="2"/>
        <v>000000</v>
      </c>
      <c r="AG45" s="1" t="str">
        <f t="shared" si="3"/>
        <v/>
      </c>
      <c r="AH45" s="1">
        <f t="shared" si="4"/>
        <v>0</v>
      </c>
      <c r="AI45" s="197" t="str">
        <f>IF($C45="","",IF($C45="@",0,IF(COUNTIF($C$21:$C$620,$C45)=1,0,1)))</f>
        <v/>
      </c>
      <c r="AJ45" s="197" t="str">
        <f t="shared" ref="AJ45" si="33">IF($O45="","",IF(OR($O45="北海道",$O45="東京都",$O45="大阪府",$O45="京都府",RIGHT($O45,1)="県"),0,1))</f>
        <v/>
      </c>
      <c r="AL45" s="101">
        <f>C93</f>
        <v>0</v>
      </c>
      <c r="AM45" s="1" t="str">
        <f t="shared" si="5"/>
        <v/>
      </c>
      <c r="AN45" s="1" t="str">
        <f>IF(AL45=0,"",VLOOKUP(AL45,C45:$V$620,10,FALSE))</f>
        <v/>
      </c>
      <c r="AO45" s="1" t="str">
        <f t="shared" si="6"/>
        <v/>
      </c>
      <c r="AP45" s="1" t="str">
        <f>IF(AL45=0,"",VLOOKUP(AL45,C45:$V$620,8,FALSE))</f>
        <v/>
      </c>
      <c r="AQ45" s="1" t="str">
        <f>IF(AL45=0,"",VLOOKUP(AL45,C45:$V$620,13,FALSE))</f>
        <v/>
      </c>
    </row>
    <row r="46" spans="2:43">
      <c r="B46" s="122"/>
      <c r="C46" s="163"/>
      <c r="D46" s="167"/>
      <c r="E46" s="172"/>
      <c r="F46" s="168"/>
      <c r="G46" s="167"/>
      <c r="H46" s="172"/>
      <c r="I46" s="168"/>
      <c r="J46" s="167"/>
      <c r="K46" s="168"/>
      <c r="L46" s="167"/>
      <c r="M46" s="172"/>
      <c r="N46" s="168"/>
      <c r="O46" s="163"/>
      <c r="P46" s="157"/>
      <c r="Q46" s="160"/>
      <c r="R46" s="154"/>
      <c r="S46" s="157"/>
      <c r="T46" s="154"/>
      <c r="U46" s="157"/>
      <c r="V46" s="154"/>
      <c r="AB46" s="44"/>
      <c r="AC46" s="1" t="str">
        <f>IF($Q46="","0",VLOOKUP($Q46,登録データ!$Q$4:$R$19,2,FALSE))</f>
        <v>0</v>
      </c>
      <c r="AD46" s="1" t="str">
        <f t="shared" si="11"/>
        <v>00</v>
      </c>
      <c r="AE46" s="1" t="str">
        <f t="shared" si="8"/>
        <v/>
      </c>
      <c r="AF46" s="1" t="str">
        <f t="shared" si="2"/>
        <v>000000</v>
      </c>
      <c r="AG46" s="1" t="str">
        <f t="shared" si="3"/>
        <v/>
      </c>
      <c r="AH46" s="1">
        <f t="shared" si="4"/>
        <v>0</v>
      </c>
      <c r="AI46" s="197"/>
      <c r="AJ46" s="197"/>
      <c r="AL46" s="101">
        <f>C96</f>
        <v>0</v>
      </c>
      <c r="AM46" s="1" t="str">
        <f t="shared" si="5"/>
        <v/>
      </c>
      <c r="AN46" s="1" t="str">
        <f>IF(AL46=0,"",VLOOKUP(AL46,C46:$V$620,10,FALSE))</f>
        <v/>
      </c>
      <c r="AO46" s="1" t="str">
        <f t="shared" si="6"/>
        <v/>
      </c>
      <c r="AP46" s="1" t="str">
        <f>IF(AL46=0,"",VLOOKUP(AL46,C46:$V$620,8,FALSE))</f>
        <v/>
      </c>
      <c r="AQ46" s="1" t="str">
        <f>IF(AL46=0,"",VLOOKUP(AL46,C46:$V$620,13,FALSE))</f>
        <v/>
      </c>
    </row>
    <row r="47" spans="2:43" ht="19.5" thickBot="1">
      <c r="B47" s="196"/>
      <c r="C47" s="164"/>
      <c r="D47" s="169"/>
      <c r="E47" s="173"/>
      <c r="F47" s="170"/>
      <c r="G47" s="169"/>
      <c r="H47" s="173"/>
      <c r="I47" s="170"/>
      <c r="J47" s="169"/>
      <c r="K47" s="170"/>
      <c r="L47" s="169"/>
      <c r="M47" s="173"/>
      <c r="N47" s="170"/>
      <c r="O47" s="164"/>
      <c r="P47" s="158"/>
      <c r="Q47" s="161"/>
      <c r="R47" s="155"/>
      <c r="S47" s="158"/>
      <c r="T47" s="155"/>
      <c r="U47" s="158"/>
      <c r="V47" s="155"/>
      <c r="AB47" s="44"/>
      <c r="AC47" s="1" t="str">
        <f>IF($Q47="","0",VLOOKUP($Q47,登録データ!$Q$4:$R$19,2,FALSE))</f>
        <v>0</v>
      </c>
      <c r="AD47" s="1" t="str">
        <f t="shared" si="11"/>
        <v>00</v>
      </c>
      <c r="AE47" s="1" t="str">
        <f t="shared" si="8"/>
        <v/>
      </c>
      <c r="AF47" s="1" t="str">
        <f t="shared" si="2"/>
        <v>000000</v>
      </c>
      <c r="AG47" s="1" t="str">
        <f t="shared" si="3"/>
        <v/>
      </c>
      <c r="AH47" s="1">
        <f t="shared" si="4"/>
        <v>0</v>
      </c>
      <c r="AI47" s="197"/>
      <c r="AJ47" s="197"/>
      <c r="AL47" s="101">
        <f>C99</f>
        <v>0</v>
      </c>
      <c r="AM47" s="1" t="str">
        <f t="shared" si="5"/>
        <v/>
      </c>
      <c r="AN47" s="1" t="str">
        <f>IF(AL47=0,"",VLOOKUP(AL47,C47:$V$620,10,FALSE))</f>
        <v/>
      </c>
      <c r="AO47" s="1" t="str">
        <f t="shared" si="6"/>
        <v/>
      </c>
      <c r="AP47" s="1" t="str">
        <f>IF(AL47=0,"",VLOOKUP(AL47,C47:$V$620,8,FALSE))</f>
        <v/>
      </c>
      <c r="AQ47" s="1" t="str">
        <f>IF(AL47=0,"",VLOOKUP(AL47,C47:$V$620,13,FALSE))</f>
        <v/>
      </c>
    </row>
    <row r="48" spans="2:43" ht="19.5" thickTop="1">
      <c r="B48" s="195">
        <v>10</v>
      </c>
      <c r="C48" s="162"/>
      <c r="D48" s="165"/>
      <c r="E48" s="171"/>
      <c r="F48" s="166"/>
      <c r="G48" s="165"/>
      <c r="H48" s="171"/>
      <c r="I48" s="166"/>
      <c r="J48" s="165"/>
      <c r="K48" s="166"/>
      <c r="L48" s="165"/>
      <c r="M48" s="171"/>
      <c r="N48" s="166"/>
      <c r="O48" s="162"/>
      <c r="P48" s="156" t="s">
        <v>169</v>
      </c>
      <c r="Q48" s="159"/>
      <c r="R48" s="153"/>
      <c r="S48" s="156" t="str">
        <f t="shared" ref="S48" si="34">IF($Q48="","",IF(OR(RIGHT($Q48,1)="m",RIGHT($Q48,1)="H"),"分",""))</f>
        <v/>
      </c>
      <c r="T48" s="153"/>
      <c r="U48" s="157" t="str">
        <f t="shared" ref="U48" si="35">IF($Q48="","",IF(OR(RIGHT($Q48,1)="m",RIGHT($Q48,1)="H"),"秒","m"))</f>
        <v/>
      </c>
      <c r="V48" s="153"/>
      <c r="AB48" s="44"/>
      <c r="AC48" s="1" t="str">
        <f>IF($Q48="","0",VLOOKUP($Q48,登録データ!$Q$4:$R$19,2,FALSE))</f>
        <v>0</v>
      </c>
      <c r="AD48" s="1" t="str">
        <f t="shared" si="11"/>
        <v>00</v>
      </c>
      <c r="AE48" s="1" t="str">
        <f t="shared" si="8"/>
        <v/>
      </c>
      <c r="AF48" s="1" t="str">
        <f t="shared" si="2"/>
        <v>000000</v>
      </c>
      <c r="AG48" s="1" t="str">
        <f t="shared" si="3"/>
        <v/>
      </c>
      <c r="AH48" s="1">
        <f t="shared" si="4"/>
        <v>0</v>
      </c>
      <c r="AI48" s="197" t="str">
        <f>IF($C48="","",IF($C48="@",0,IF(COUNTIF($C$21:$C$620,$C48)=1,0,1)))</f>
        <v/>
      </c>
      <c r="AJ48" s="197" t="str">
        <f t="shared" ref="AJ48" si="36">IF($O48="","",IF(OR($O48="北海道",$O48="東京都",$O48="大阪府",$O48="京都府",RIGHT($O48,1)="県"),0,1))</f>
        <v/>
      </c>
      <c r="AL48" s="101">
        <f>C102</f>
        <v>0</v>
      </c>
      <c r="AM48" s="1" t="str">
        <f t="shared" si="5"/>
        <v/>
      </c>
      <c r="AN48" s="1" t="str">
        <f>IF(AL48=0,"",VLOOKUP(AL48,C48:$V$620,10,FALSE))</f>
        <v/>
      </c>
      <c r="AO48" s="1" t="str">
        <f t="shared" si="6"/>
        <v/>
      </c>
      <c r="AP48" s="1" t="str">
        <f>IF(AL48=0,"",VLOOKUP(AL48,C48:$V$620,8,FALSE))</f>
        <v/>
      </c>
      <c r="AQ48" s="1" t="str">
        <f>IF(AL48=0,"",VLOOKUP(AL48,C48:$V$620,13,FALSE))</f>
        <v/>
      </c>
    </row>
    <row r="49" spans="2:43">
      <c r="B49" s="122"/>
      <c r="C49" s="163"/>
      <c r="D49" s="167"/>
      <c r="E49" s="172"/>
      <c r="F49" s="168"/>
      <c r="G49" s="167"/>
      <c r="H49" s="172"/>
      <c r="I49" s="168"/>
      <c r="J49" s="167"/>
      <c r="K49" s="168"/>
      <c r="L49" s="167"/>
      <c r="M49" s="172"/>
      <c r="N49" s="168"/>
      <c r="O49" s="163"/>
      <c r="P49" s="157"/>
      <c r="Q49" s="160"/>
      <c r="R49" s="154"/>
      <c r="S49" s="157"/>
      <c r="T49" s="154"/>
      <c r="U49" s="157"/>
      <c r="V49" s="154"/>
      <c r="AB49" s="44"/>
      <c r="AC49" s="1" t="str">
        <f>IF($Q49="","0",VLOOKUP($Q49,登録データ!$Q$4:$R$19,2,FALSE))</f>
        <v>0</v>
      </c>
      <c r="AD49" s="1" t="str">
        <f t="shared" si="11"/>
        <v>00</v>
      </c>
      <c r="AE49" s="1" t="str">
        <f t="shared" si="8"/>
        <v/>
      </c>
      <c r="AF49" s="1" t="str">
        <f t="shared" si="2"/>
        <v>000000</v>
      </c>
      <c r="AG49" s="1" t="str">
        <f t="shared" si="3"/>
        <v/>
      </c>
      <c r="AH49" s="1">
        <f t="shared" si="4"/>
        <v>0</v>
      </c>
      <c r="AI49" s="197"/>
      <c r="AJ49" s="197"/>
      <c r="AL49" s="101">
        <f>C105</f>
        <v>0</v>
      </c>
      <c r="AM49" s="1" t="str">
        <f t="shared" si="5"/>
        <v/>
      </c>
      <c r="AN49" s="1" t="str">
        <f>IF(AL49=0,"",VLOOKUP(AL49,C49:$V$620,10,FALSE))</f>
        <v/>
      </c>
      <c r="AO49" s="1" t="str">
        <f t="shared" si="6"/>
        <v/>
      </c>
      <c r="AP49" s="1" t="str">
        <f>IF(AL49=0,"",VLOOKUP(AL49,C49:$V$620,8,FALSE))</f>
        <v/>
      </c>
      <c r="AQ49" s="1" t="str">
        <f>IF(AL49=0,"",VLOOKUP(AL49,C49:$V$620,13,FALSE))</f>
        <v/>
      </c>
    </row>
    <row r="50" spans="2:43" ht="19.5" thickBot="1">
      <c r="B50" s="196"/>
      <c r="C50" s="164"/>
      <c r="D50" s="169"/>
      <c r="E50" s="173"/>
      <c r="F50" s="170"/>
      <c r="G50" s="169"/>
      <c r="H50" s="173"/>
      <c r="I50" s="170"/>
      <c r="J50" s="169"/>
      <c r="K50" s="170"/>
      <c r="L50" s="169"/>
      <c r="M50" s="173"/>
      <c r="N50" s="170"/>
      <c r="O50" s="164"/>
      <c r="P50" s="158"/>
      <c r="Q50" s="161"/>
      <c r="R50" s="155"/>
      <c r="S50" s="158"/>
      <c r="T50" s="155"/>
      <c r="U50" s="158"/>
      <c r="V50" s="155"/>
      <c r="AB50" s="44"/>
      <c r="AC50" s="1" t="str">
        <f>IF($Q50="","0",VLOOKUP($Q50,登録データ!$Q$4:$R$19,2,FALSE))</f>
        <v>0</v>
      </c>
      <c r="AD50" s="1" t="str">
        <f t="shared" si="11"/>
        <v>00</v>
      </c>
      <c r="AE50" s="1" t="str">
        <f t="shared" si="8"/>
        <v/>
      </c>
      <c r="AF50" s="1" t="str">
        <f t="shared" si="2"/>
        <v>000000</v>
      </c>
      <c r="AG50" s="1" t="str">
        <f t="shared" si="3"/>
        <v/>
      </c>
      <c r="AH50" s="1">
        <f t="shared" si="4"/>
        <v>0</v>
      </c>
      <c r="AI50" s="197"/>
      <c r="AJ50" s="197"/>
      <c r="AL50" s="101">
        <f>C108</f>
        <v>0</v>
      </c>
      <c r="AM50" s="1" t="str">
        <f t="shared" si="5"/>
        <v/>
      </c>
      <c r="AN50" s="1" t="str">
        <f>IF(AL50=0,"",VLOOKUP(AL50,C50:$V$620,10,FALSE))</f>
        <v/>
      </c>
      <c r="AO50" s="1" t="str">
        <f t="shared" si="6"/>
        <v/>
      </c>
      <c r="AP50" s="1" t="str">
        <f>IF(AL50=0,"",VLOOKUP(AL50,C50:$V$620,8,FALSE))</f>
        <v/>
      </c>
      <c r="AQ50" s="1" t="str">
        <f>IF(AL50=0,"",VLOOKUP(AL50,C50:$V$620,13,FALSE))</f>
        <v/>
      </c>
    </row>
    <row r="51" spans="2:43" ht="19.5" thickTop="1">
      <c r="B51" s="195">
        <v>11</v>
      </c>
      <c r="C51" s="162"/>
      <c r="D51" s="165"/>
      <c r="E51" s="171"/>
      <c r="F51" s="166"/>
      <c r="G51" s="165"/>
      <c r="H51" s="171"/>
      <c r="I51" s="166"/>
      <c r="J51" s="165"/>
      <c r="K51" s="166"/>
      <c r="L51" s="165"/>
      <c r="M51" s="171"/>
      <c r="N51" s="166"/>
      <c r="O51" s="162"/>
      <c r="P51" s="156" t="s">
        <v>169</v>
      </c>
      <c r="Q51" s="159"/>
      <c r="R51" s="153"/>
      <c r="S51" s="156" t="str">
        <f t="shared" ref="S51" si="37">IF($Q51="","",IF(OR(RIGHT($Q51,1)="m",RIGHT($Q51,1)="H"),"分",""))</f>
        <v/>
      </c>
      <c r="T51" s="153"/>
      <c r="U51" s="157" t="str">
        <f t="shared" ref="U51" si="38">IF($Q51="","",IF(OR(RIGHT($Q51,1)="m",RIGHT($Q51,1)="H"),"秒","m"))</f>
        <v/>
      </c>
      <c r="V51" s="153"/>
      <c r="AB51" s="44"/>
      <c r="AC51" s="1" t="str">
        <f>IF($Q51="","0",VLOOKUP($Q51,登録データ!$Q$4:$R$19,2,FALSE))</f>
        <v>0</v>
      </c>
      <c r="AD51" s="1" t="str">
        <f t="shared" si="11"/>
        <v>00</v>
      </c>
      <c r="AE51" s="1" t="str">
        <f t="shared" si="8"/>
        <v/>
      </c>
      <c r="AF51" s="1" t="str">
        <f t="shared" si="2"/>
        <v>000000</v>
      </c>
      <c r="AG51" s="1" t="str">
        <f t="shared" si="3"/>
        <v/>
      </c>
      <c r="AH51" s="1">
        <f t="shared" si="4"/>
        <v>0</v>
      </c>
      <c r="AI51" s="197" t="str">
        <f>IF($C51="","",IF($C51="@",0,IF(COUNTIF($C$21:$C$620,$C51)=1,0,1)))</f>
        <v/>
      </c>
      <c r="AJ51" s="197" t="str">
        <f t="shared" ref="AJ51" si="39">IF($O51="","",IF(OR($O51="北海道",$O51="東京都",$O51="大阪府",$O51="京都府",RIGHT($O51,1)="県"),0,1))</f>
        <v/>
      </c>
      <c r="AL51" s="101">
        <f>C111</f>
        <v>0</v>
      </c>
      <c r="AM51" s="1" t="str">
        <f t="shared" si="5"/>
        <v/>
      </c>
      <c r="AN51" s="1" t="str">
        <f>IF(AL51=0,"",VLOOKUP(AL51,C51:$V$620,10,FALSE))</f>
        <v/>
      </c>
      <c r="AO51" s="1" t="str">
        <f t="shared" si="6"/>
        <v/>
      </c>
      <c r="AP51" s="1" t="str">
        <f>IF(AL51=0,"",VLOOKUP(AL51,C51:$V$620,8,FALSE))</f>
        <v/>
      </c>
      <c r="AQ51" s="1" t="str">
        <f>IF(AL51=0,"",VLOOKUP(AL51,C51:$V$620,13,FALSE))</f>
        <v/>
      </c>
    </row>
    <row r="52" spans="2:43">
      <c r="B52" s="122"/>
      <c r="C52" s="163"/>
      <c r="D52" s="167"/>
      <c r="E52" s="172"/>
      <c r="F52" s="168"/>
      <c r="G52" s="167"/>
      <c r="H52" s="172"/>
      <c r="I52" s="168"/>
      <c r="J52" s="167"/>
      <c r="K52" s="168"/>
      <c r="L52" s="167"/>
      <c r="M52" s="172"/>
      <c r="N52" s="168"/>
      <c r="O52" s="163"/>
      <c r="P52" s="157"/>
      <c r="Q52" s="160"/>
      <c r="R52" s="154"/>
      <c r="S52" s="157"/>
      <c r="T52" s="154"/>
      <c r="U52" s="157"/>
      <c r="V52" s="154"/>
      <c r="AB52" s="44"/>
      <c r="AC52" s="1" t="str">
        <f>IF($Q52="","0",VLOOKUP($Q52,登録データ!$Q$4:$R$19,2,FALSE))</f>
        <v>0</v>
      </c>
      <c r="AD52" s="1" t="str">
        <f t="shared" si="11"/>
        <v>00</v>
      </c>
      <c r="AE52" s="1" t="str">
        <f t="shared" si="8"/>
        <v/>
      </c>
      <c r="AF52" s="1" t="str">
        <f t="shared" si="2"/>
        <v>000000</v>
      </c>
      <c r="AG52" s="1" t="str">
        <f t="shared" si="3"/>
        <v/>
      </c>
      <c r="AH52" s="1">
        <f t="shared" si="4"/>
        <v>0</v>
      </c>
      <c r="AI52" s="197"/>
      <c r="AJ52" s="197"/>
      <c r="AL52" s="101">
        <f>C114</f>
        <v>0</v>
      </c>
      <c r="AM52" s="1" t="str">
        <f t="shared" si="5"/>
        <v/>
      </c>
      <c r="AN52" s="1" t="str">
        <f>IF(AL52=0,"",VLOOKUP(AL52,C52:$V$620,10,FALSE))</f>
        <v/>
      </c>
      <c r="AO52" s="1" t="str">
        <f t="shared" si="6"/>
        <v/>
      </c>
      <c r="AP52" s="1" t="str">
        <f>IF(AL52=0,"",VLOOKUP(AL52,C52:$V$620,8,FALSE))</f>
        <v/>
      </c>
      <c r="AQ52" s="1" t="str">
        <f>IF(AL52=0,"",VLOOKUP(AL52,C52:$V$620,13,FALSE))</f>
        <v/>
      </c>
    </row>
    <row r="53" spans="2:43" ht="19.5" thickBot="1">
      <c r="B53" s="196"/>
      <c r="C53" s="164"/>
      <c r="D53" s="169"/>
      <c r="E53" s="173"/>
      <c r="F53" s="170"/>
      <c r="G53" s="169"/>
      <c r="H53" s="173"/>
      <c r="I53" s="170"/>
      <c r="J53" s="169"/>
      <c r="K53" s="170"/>
      <c r="L53" s="169"/>
      <c r="M53" s="173"/>
      <c r="N53" s="170"/>
      <c r="O53" s="164"/>
      <c r="P53" s="158"/>
      <c r="Q53" s="161"/>
      <c r="R53" s="155"/>
      <c r="S53" s="158"/>
      <c r="T53" s="155"/>
      <c r="U53" s="158"/>
      <c r="V53" s="155"/>
      <c r="AB53" s="44"/>
      <c r="AC53" s="1" t="str">
        <f>IF($Q53="","0",VLOOKUP($Q53,登録データ!$Q$4:$R$19,2,FALSE))</f>
        <v>0</v>
      </c>
      <c r="AD53" s="1" t="str">
        <f t="shared" si="11"/>
        <v>00</v>
      </c>
      <c r="AE53" s="1" t="str">
        <f t="shared" si="8"/>
        <v/>
      </c>
      <c r="AF53" s="1" t="str">
        <f t="shared" si="2"/>
        <v>000000</v>
      </c>
      <c r="AG53" s="1" t="str">
        <f t="shared" si="3"/>
        <v/>
      </c>
      <c r="AH53" s="1">
        <f t="shared" si="4"/>
        <v>0</v>
      </c>
      <c r="AI53" s="197"/>
      <c r="AJ53" s="197"/>
      <c r="AL53" s="101">
        <f>C117</f>
        <v>0</v>
      </c>
      <c r="AM53" s="1" t="str">
        <f t="shared" si="5"/>
        <v/>
      </c>
      <c r="AN53" s="1" t="str">
        <f>IF(AL53=0,"",VLOOKUP(AL53,C53:$V$620,10,FALSE))</f>
        <v/>
      </c>
      <c r="AO53" s="1" t="str">
        <f t="shared" si="6"/>
        <v/>
      </c>
      <c r="AP53" s="1" t="str">
        <f>IF(AL53=0,"",VLOOKUP(AL53,C53:$V$620,8,FALSE))</f>
        <v/>
      </c>
      <c r="AQ53" s="1" t="str">
        <f>IF(AL53=0,"",VLOOKUP(AL53,C53:$V$620,13,FALSE))</f>
        <v/>
      </c>
    </row>
    <row r="54" spans="2:43" ht="19.5" thickTop="1">
      <c r="B54" s="195">
        <v>12</v>
      </c>
      <c r="C54" s="162"/>
      <c r="D54" s="165"/>
      <c r="E54" s="171"/>
      <c r="F54" s="166"/>
      <c r="G54" s="165"/>
      <c r="H54" s="171"/>
      <c r="I54" s="166"/>
      <c r="J54" s="165"/>
      <c r="K54" s="166"/>
      <c r="L54" s="165"/>
      <c r="M54" s="171"/>
      <c r="N54" s="166"/>
      <c r="O54" s="162"/>
      <c r="P54" s="156" t="s">
        <v>169</v>
      </c>
      <c r="Q54" s="159"/>
      <c r="R54" s="153"/>
      <c r="S54" s="156" t="str">
        <f t="shared" ref="S54" si="40">IF($Q54="","",IF(OR(RIGHT($Q54,1)="m",RIGHT($Q54,1)="H"),"分",""))</f>
        <v/>
      </c>
      <c r="T54" s="153"/>
      <c r="U54" s="157" t="str">
        <f t="shared" ref="U54" si="41">IF($Q54="","",IF(OR(RIGHT($Q54,1)="m",RIGHT($Q54,1)="H"),"秒","m"))</f>
        <v/>
      </c>
      <c r="V54" s="153"/>
      <c r="AB54" s="44"/>
      <c r="AC54" s="1" t="str">
        <f>IF($Q54="","0",VLOOKUP($Q54,登録データ!$Q$4:$R$19,2,FALSE))</f>
        <v>0</v>
      </c>
      <c r="AD54" s="1" t="str">
        <f t="shared" si="11"/>
        <v>00</v>
      </c>
      <c r="AE54" s="1" t="str">
        <f t="shared" si="8"/>
        <v/>
      </c>
      <c r="AF54" s="1" t="str">
        <f t="shared" si="2"/>
        <v>000000</v>
      </c>
      <c r="AG54" s="1" t="str">
        <f t="shared" si="3"/>
        <v/>
      </c>
      <c r="AH54" s="1">
        <f t="shared" si="4"/>
        <v>0</v>
      </c>
      <c r="AI54" s="197" t="str">
        <f>IF($C54="","",IF($C54="@",0,IF(COUNTIF($C$21:$C$620,$C54)=1,0,1)))</f>
        <v/>
      </c>
      <c r="AJ54" s="197" t="str">
        <f t="shared" ref="AJ54" si="42">IF($O54="","",IF(OR($O54="北海道",$O54="東京都",$O54="大阪府",$O54="京都府",RIGHT($O54,1)="県"),0,1))</f>
        <v/>
      </c>
      <c r="AL54" s="101">
        <f>C120</f>
        <v>0</v>
      </c>
      <c r="AM54" s="1" t="str">
        <f t="shared" si="5"/>
        <v/>
      </c>
      <c r="AN54" s="1" t="str">
        <f>IF(AL54=0,"",VLOOKUP(AL54,C54:$V$620,10,FALSE))</f>
        <v/>
      </c>
      <c r="AO54" s="1" t="str">
        <f t="shared" si="6"/>
        <v/>
      </c>
      <c r="AP54" s="1" t="str">
        <f>IF(AL54=0,"",VLOOKUP(AL54,C54:$V$620,8,FALSE))</f>
        <v/>
      </c>
      <c r="AQ54" s="1" t="str">
        <f>IF(AL54=0,"",VLOOKUP(AL54,C54:$V$620,13,FALSE))</f>
        <v/>
      </c>
    </row>
    <row r="55" spans="2:43">
      <c r="B55" s="122"/>
      <c r="C55" s="163"/>
      <c r="D55" s="167"/>
      <c r="E55" s="172"/>
      <c r="F55" s="168"/>
      <c r="G55" s="167"/>
      <c r="H55" s="172"/>
      <c r="I55" s="168"/>
      <c r="J55" s="167"/>
      <c r="K55" s="168"/>
      <c r="L55" s="167"/>
      <c r="M55" s="172"/>
      <c r="N55" s="168"/>
      <c r="O55" s="163"/>
      <c r="P55" s="157"/>
      <c r="Q55" s="160"/>
      <c r="R55" s="154"/>
      <c r="S55" s="157"/>
      <c r="T55" s="154"/>
      <c r="U55" s="157"/>
      <c r="V55" s="154"/>
      <c r="AB55" s="44"/>
      <c r="AC55" s="1" t="str">
        <f>IF($Q55="","0",VLOOKUP($Q55,登録データ!$Q$4:$R$19,2,FALSE))</f>
        <v>0</v>
      </c>
      <c r="AD55" s="1" t="str">
        <f t="shared" si="11"/>
        <v>00</v>
      </c>
      <c r="AE55" s="1" t="str">
        <f t="shared" si="8"/>
        <v/>
      </c>
      <c r="AF55" s="1" t="str">
        <f t="shared" si="2"/>
        <v>000000</v>
      </c>
      <c r="AG55" s="1" t="str">
        <f t="shared" si="3"/>
        <v/>
      </c>
      <c r="AH55" s="1">
        <f t="shared" si="4"/>
        <v>0</v>
      </c>
      <c r="AI55" s="197"/>
      <c r="AJ55" s="197"/>
      <c r="AL55" s="101">
        <f>C123</f>
        <v>0</v>
      </c>
      <c r="AM55" s="1" t="str">
        <f t="shared" si="5"/>
        <v/>
      </c>
      <c r="AN55" s="1" t="str">
        <f>IF(AL55=0,"",VLOOKUP(AL55,C55:$V$620,10,FALSE))</f>
        <v/>
      </c>
      <c r="AO55" s="1" t="str">
        <f t="shared" si="6"/>
        <v/>
      </c>
      <c r="AP55" s="1" t="str">
        <f>IF(AL55=0,"",VLOOKUP(AL55,C55:$V$620,8,FALSE))</f>
        <v/>
      </c>
      <c r="AQ55" s="1" t="str">
        <f>IF(AL55=0,"",VLOOKUP(AL55,C55:$V$620,13,FALSE))</f>
        <v/>
      </c>
    </row>
    <row r="56" spans="2:43" ht="19.5" thickBot="1">
      <c r="B56" s="196"/>
      <c r="C56" s="164"/>
      <c r="D56" s="169"/>
      <c r="E56" s="173"/>
      <c r="F56" s="170"/>
      <c r="G56" s="169"/>
      <c r="H56" s="173"/>
      <c r="I56" s="170"/>
      <c r="J56" s="169"/>
      <c r="K56" s="170"/>
      <c r="L56" s="169"/>
      <c r="M56" s="173"/>
      <c r="N56" s="170"/>
      <c r="O56" s="163"/>
      <c r="P56" s="158"/>
      <c r="Q56" s="161"/>
      <c r="R56" s="155"/>
      <c r="S56" s="158"/>
      <c r="T56" s="155"/>
      <c r="U56" s="158"/>
      <c r="V56" s="155"/>
      <c r="AB56" s="44"/>
      <c r="AC56" s="1" t="str">
        <f>IF($Q56="","0",VLOOKUP($Q56,登録データ!$Q$4:$R$19,2,FALSE))</f>
        <v>0</v>
      </c>
      <c r="AD56" s="1" t="str">
        <f t="shared" si="11"/>
        <v>00</v>
      </c>
      <c r="AE56" s="1" t="str">
        <f t="shared" si="8"/>
        <v/>
      </c>
      <c r="AF56" s="1" t="str">
        <f t="shared" si="2"/>
        <v>000000</v>
      </c>
      <c r="AG56" s="1" t="str">
        <f t="shared" si="3"/>
        <v/>
      </c>
      <c r="AH56" s="1">
        <f t="shared" si="4"/>
        <v>0</v>
      </c>
      <c r="AI56" s="197"/>
      <c r="AJ56" s="197"/>
      <c r="AL56" s="101">
        <f>C126</f>
        <v>0</v>
      </c>
      <c r="AM56" s="1" t="str">
        <f t="shared" si="5"/>
        <v/>
      </c>
      <c r="AN56" s="1" t="str">
        <f>IF(AL56=0,"",VLOOKUP(AL56,C56:$V$620,10,FALSE))</f>
        <v/>
      </c>
      <c r="AO56" s="1" t="str">
        <f t="shared" si="6"/>
        <v/>
      </c>
      <c r="AP56" s="1" t="str">
        <f>IF(AL56=0,"",VLOOKUP(AL56,C56:$V$620,8,FALSE))</f>
        <v/>
      </c>
      <c r="AQ56" s="1" t="str">
        <f>IF(AL56=0,"",VLOOKUP(AL56,C56:$V$620,13,FALSE))</f>
        <v/>
      </c>
    </row>
    <row r="57" spans="2:43" ht="19.5" thickTop="1">
      <c r="B57" s="195">
        <v>13</v>
      </c>
      <c r="C57" s="162"/>
      <c r="D57" s="165"/>
      <c r="E57" s="171"/>
      <c r="F57" s="166"/>
      <c r="G57" s="165"/>
      <c r="H57" s="171"/>
      <c r="I57" s="166"/>
      <c r="J57" s="165"/>
      <c r="K57" s="166"/>
      <c r="L57" s="165"/>
      <c r="M57" s="171"/>
      <c r="N57" s="166"/>
      <c r="O57" s="163"/>
      <c r="P57" s="156" t="s">
        <v>169</v>
      </c>
      <c r="Q57" s="159"/>
      <c r="R57" s="153"/>
      <c r="S57" s="156" t="str">
        <f t="shared" ref="S57" si="43">IF($Q57="","",IF(OR(RIGHT($Q57,1)="m",RIGHT($Q57,1)="H"),"分",""))</f>
        <v/>
      </c>
      <c r="T57" s="153"/>
      <c r="U57" s="157" t="str">
        <f t="shared" ref="U57" si="44">IF($Q57="","",IF(OR(RIGHT($Q57,1)="m",RIGHT($Q57,1)="H"),"秒","m"))</f>
        <v/>
      </c>
      <c r="V57" s="153"/>
      <c r="AB57" s="44"/>
      <c r="AC57" s="1" t="str">
        <f>IF($Q57="","0",VLOOKUP($Q57,登録データ!$Q$4:$R$19,2,FALSE))</f>
        <v>0</v>
      </c>
      <c r="AD57" s="1" t="str">
        <f t="shared" si="11"/>
        <v>00</v>
      </c>
      <c r="AE57" s="1" t="str">
        <f t="shared" si="8"/>
        <v/>
      </c>
      <c r="AF57" s="1" t="str">
        <f t="shared" si="2"/>
        <v>000000</v>
      </c>
      <c r="AG57" s="1" t="str">
        <f t="shared" si="3"/>
        <v/>
      </c>
      <c r="AH57" s="1">
        <f t="shared" si="4"/>
        <v>0</v>
      </c>
      <c r="AI57" s="197" t="str">
        <f>IF($C57="","",IF($C57="@",0,IF(COUNTIF($C$21:$C$620,$C57)=1,0,1)))</f>
        <v/>
      </c>
      <c r="AJ57" s="197" t="str">
        <f t="shared" ref="AJ57" si="45">IF($O57="","",IF(OR($O57="北海道",$O57="東京都",$O57="大阪府",$O57="京都府",RIGHT($O57,1)="県"),0,1))</f>
        <v/>
      </c>
      <c r="AL57" s="101">
        <f>C129</f>
        <v>0</v>
      </c>
      <c r="AM57" s="1" t="str">
        <f t="shared" si="5"/>
        <v/>
      </c>
      <c r="AN57" s="1" t="str">
        <f>IF(AL57=0,"",VLOOKUP(AL57,C57:$V$620,10,FALSE))</f>
        <v/>
      </c>
      <c r="AO57" s="1" t="str">
        <f t="shared" si="6"/>
        <v/>
      </c>
      <c r="AP57" s="1" t="str">
        <f>IF(AL57=0,"",VLOOKUP(AL57,C57:$V$620,8,FALSE))</f>
        <v/>
      </c>
      <c r="AQ57" s="1" t="str">
        <f>IF(AL57=0,"",VLOOKUP(AL57,C57:$V$620,13,FALSE))</f>
        <v/>
      </c>
    </row>
    <row r="58" spans="2:43">
      <c r="B58" s="122"/>
      <c r="C58" s="163"/>
      <c r="D58" s="167"/>
      <c r="E58" s="172"/>
      <c r="F58" s="168"/>
      <c r="G58" s="167"/>
      <c r="H58" s="172"/>
      <c r="I58" s="168"/>
      <c r="J58" s="167"/>
      <c r="K58" s="168"/>
      <c r="L58" s="167"/>
      <c r="M58" s="172"/>
      <c r="N58" s="168"/>
      <c r="O58" s="163"/>
      <c r="P58" s="157"/>
      <c r="Q58" s="160"/>
      <c r="R58" s="154"/>
      <c r="S58" s="157"/>
      <c r="T58" s="154"/>
      <c r="U58" s="157"/>
      <c r="V58" s="154"/>
      <c r="AB58" s="44"/>
      <c r="AC58" s="1" t="str">
        <f>IF($Q58="","0",VLOOKUP($Q58,登録データ!$Q$4:$R$19,2,FALSE))</f>
        <v>0</v>
      </c>
      <c r="AD58" s="1" t="str">
        <f t="shared" si="11"/>
        <v>00</v>
      </c>
      <c r="AE58" s="1" t="str">
        <f t="shared" si="8"/>
        <v/>
      </c>
      <c r="AF58" s="1" t="str">
        <f t="shared" si="2"/>
        <v>000000</v>
      </c>
      <c r="AG58" s="1" t="str">
        <f t="shared" si="3"/>
        <v/>
      </c>
      <c r="AH58" s="1">
        <f t="shared" si="4"/>
        <v>0</v>
      </c>
      <c r="AI58" s="197"/>
      <c r="AJ58" s="197"/>
      <c r="AL58" s="101">
        <f>C132</f>
        <v>0</v>
      </c>
      <c r="AM58" s="1" t="str">
        <f t="shared" si="5"/>
        <v/>
      </c>
      <c r="AN58" s="1" t="str">
        <f>IF(AL58=0,"",VLOOKUP(AL58,C58:$V$620,10,FALSE))</f>
        <v/>
      </c>
      <c r="AO58" s="1" t="str">
        <f t="shared" si="6"/>
        <v/>
      </c>
      <c r="AP58" s="1" t="str">
        <f>IF(AL58=0,"",VLOOKUP(AL58,C58:$V$620,8,FALSE))</f>
        <v/>
      </c>
      <c r="AQ58" s="1" t="str">
        <f>IF(AL58=0,"",VLOOKUP(AL58,C58:$V$620,13,FALSE))</f>
        <v/>
      </c>
    </row>
    <row r="59" spans="2:43" ht="19.5" thickBot="1">
      <c r="B59" s="196"/>
      <c r="C59" s="164"/>
      <c r="D59" s="169"/>
      <c r="E59" s="173"/>
      <c r="F59" s="170"/>
      <c r="G59" s="169"/>
      <c r="H59" s="173"/>
      <c r="I59" s="170"/>
      <c r="J59" s="169"/>
      <c r="K59" s="170"/>
      <c r="L59" s="169"/>
      <c r="M59" s="173"/>
      <c r="N59" s="170"/>
      <c r="O59" s="164"/>
      <c r="P59" s="158"/>
      <c r="Q59" s="161"/>
      <c r="R59" s="155"/>
      <c r="S59" s="158"/>
      <c r="T59" s="155"/>
      <c r="U59" s="158"/>
      <c r="V59" s="155"/>
      <c r="AB59" s="44"/>
      <c r="AC59" s="1" t="str">
        <f>IF($Q59="","0",VLOOKUP($Q59,登録データ!$Q$4:$R$19,2,FALSE))</f>
        <v>0</v>
      </c>
      <c r="AD59" s="1" t="str">
        <f t="shared" si="11"/>
        <v>00</v>
      </c>
      <c r="AE59" s="1" t="str">
        <f t="shared" si="8"/>
        <v/>
      </c>
      <c r="AF59" s="1" t="str">
        <f t="shared" si="2"/>
        <v>000000</v>
      </c>
      <c r="AG59" s="1" t="str">
        <f t="shared" si="3"/>
        <v/>
      </c>
      <c r="AH59" s="1">
        <f t="shared" si="4"/>
        <v>0</v>
      </c>
      <c r="AI59" s="197"/>
      <c r="AJ59" s="197"/>
      <c r="AL59" s="101">
        <f>C135</f>
        <v>0</v>
      </c>
      <c r="AM59" s="1" t="str">
        <f t="shared" si="5"/>
        <v/>
      </c>
      <c r="AN59" s="1" t="str">
        <f>IF(AL59=0,"",VLOOKUP(AL59,C59:$V$620,10,FALSE))</f>
        <v/>
      </c>
      <c r="AO59" s="1" t="str">
        <f t="shared" si="6"/>
        <v/>
      </c>
      <c r="AP59" s="1" t="str">
        <f>IF(AL59=0,"",VLOOKUP(AL59,C59:$V$620,8,FALSE))</f>
        <v/>
      </c>
      <c r="AQ59" s="1" t="str">
        <f>IF(AL59=0,"",VLOOKUP(AL59,C59:$V$620,13,FALSE))</f>
        <v/>
      </c>
    </row>
    <row r="60" spans="2:43" ht="19.5" thickTop="1">
      <c r="B60" s="195">
        <v>14</v>
      </c>
      <c r="C60" s="162"/>
      <c r="D60" s="165"/>
      <c r="E60" s="171"/>
      <c r="F60" s="166"/>
      <c r="G60" s="165"/>
      <c r="H60" s="171"/>
      <c r="I60" s="166"/>
      <c r="J60" s="165"/>
      <c r="K60" s="166"/>
      <c r="L60" s="165"/>
      <c r="M60" s="171"/>
      <c r="N60" s="166"/>
      <c r="O60" s="162"/>
      <c r="P60" s="156" t="s">
        <v>169</v>
      </c>
      <c r="Q60" s="159"/>
      <c r="R60" s="153"/>
      <c r="S60" s="156" t="str">
        <f t="shared" ref="S60" si="46">IF($Q60="","",IF(OR(RIGHT($Q60,1)="m",RIGHT($Q60,1)="H"),"分",""))</f>
        <v/>
      </c>
      <c r="T60" s="153"/>
      <c r="U60" s="157" t="str">
        <f t="shared" ref="U60" si="47">IF($Q60="","",IF(OR(RIGHT($Q60,1)="m",RIGHT($Q60,1)="H"),"秒","m"))</f>
        <v/>
      </c>
      <c r="V60" s="153"/>
      <c r="AB60" s="44"/>
      <c r="AC60" s="1" t="str">
        <f>IF($Q60="","0",VLOOKUP($Q60,登録データ!$Q$4:$R$19,2,FALSE))</f>
        <v>0</v>
      </c>
      <c r="AD60" s="1" t="str">
        <f t="shared" si="11"/>
        <v>00</v>
      </c>
      <c r="AE60" s="1" t="str">
        <f t="shared" si="8"/>
        <v/>
      </c>
      <c r="AF60" s="1" t="str">
        <f t="shared" si="2"/>
        <v>000000</v>
      </c>
      <c r="AG60" s="1" t="str">
        <f t="shared" si="3"/>
        <v/>
      </c>
      <c r="AH60" s="1">
        <f t="shared" si="4"/>
        <v>0</v>
      </c>
      <c r="AI60" s="197" t="str">
        <f>IF($C60="","",IF($C60="@",0,IF(COUNTIF($C$21:$C$620,$C60)=1,0,1)))</f>
        <v/>
      </c>
      <c r="AJ60" s="197" t="str">
        <f t="shared" ref="AJ60" si="48">IF($O60="","",IF(OR($O60="北海道",$O60="東京都",$O60="大阪府",$O60="京都府",RIGHT($O60,1)="県"),0,1))</f>
        <v/>
      </c>
      <c r="AL60" s="101">
        <f>C138</f>
        <v>0</v>
      </c>
      <c r="AM60" s="1" t="str">
        <f t="shared" si="5"/>
        <v/>
      </c>
      <c r="AN60" s="1" t="str">
        <f>IF(AL60=0,"",VLOOKUP(AL60,C60:$V$620,10,FALSE))</f>
        <v/>
      </c>
      <c r="AO60" s="1" t="str">
        <f t="shared" si="6"/>
        <v/>
      </c>
      <c r="AP60" s="1" t="str">
        <f>IF(AL60=0,"",VLOOKUP(AL60,C60:$V$620,8,FALSE))</f>
        <v/>
      </c>
      <c r="AQ60" s="1" t="str">
        <f>IF(AL60=0,"",VLOOKUP(AL60,C60:$V$620,13,FALSE))</f>
        <v/>
      </c>
    </row>
    <row r="61" spans="2:43">
      <c r="B61" s="122"/>
      <c r="C61" s="163"/>
      <c r="D61" s="167"/>
      <c r="E61" s="172"/>
      <c r="F61" s="168"/>
      <c r="G61" s="167"/>
      <c r="H61" s="172"/>
      <c r="I61" s="168"/>
      <c r="J61" s="167"/>
      <c r="K61" s="168"/>
      <c r="L61" s="167"/>
      <c r="M61" s="172"/>
      <c r="N61" s="168"/>
      <c r="O61" s="163"/>
      <c r="P61" s="157"/>
      <c r="Q61" s="160"/>
      <c r="R61" s="154"/>
      <c r="S61" s="157"/>
      <c r="T61" s="154"/>
      <c r="U61" s="157"/>
      <c r="V61" s="154"/>
      <c r="AB61" s="44"/>
      <c r="AC61" s="1" t="str">
        <f>IF($Q61="","0",VLOOKUP($Q61,登録データ!$Q$4:$R$19,2,FALSE))</f>
        <v>0</v>
      </c>
      <c r="AD61" s="1" t="str">
        <f t="shared" si="11"/>
        <v>00</v>
      </c>
      <c r="AE61" s="1" t="str">
        <f t="shared" si="8"/>
        <v/>
      </c>
      <c r="AF61" s="1" t="str">
        <f t="shared" si="2"/>
        <v>000000</v>
      </c>
      <c r="AG61" s="1" t="str">
        <f t="shared" si="3"/>
        <v/>
      </c>
      <c r="AH61" s="1">
        <f t="shared" si="4"/>
        <v>0</v>
      </c>
      <c r="AI61" s="197"/>
      <c r="AJ61" s="197"/>
      <c r="AL61" s="101">
        <f>C141</f>
        <v>0</v>
      </c>
      <c r="AM61" s="1" t="str">
        <f t="shared" si="5"/>
        <v/>
      </c>
      <c r="AN61" s="1" t="str">
        <f>IF(AL61=0,"",VLOOKUP(AL61,C61:$V$620,10,FALSE))</f>
        <v/>
      </c>
      <c r="AO61" s="1" t="str">
        <f t="shared" si="6"/>
        <v/>
      </c>
      <c r="AP61" s="1" t="str">
        <f>IF(AL61=0,"",VLOOKUP(AL61,C61:$V$620,8,FALSE))</f>
        <v/>
      </c>
      <c r="AQ61" s="1" t="str">
        <f>IF(AL61=0,"",VLOOKUP(AL61,C61:$V$620,13,FALSE))</f>
        <v/>
      </c>
    </row>
    <row r="62" spans="2:43" ht="19.5" thickBot="1">
      <c r="B62" s="196"/>
      <c r="C62" s="164"/>
      <c r="D62" s="169"/>
      <c r="E62" s="173"/>
      <c r="F62" s="170"/>
      <c r="G62" s="169"/>
      <c r="H62" s="173"/>
      <c r="I62" s="170"/>
      <c r="J62" s="169"/>
      <c r="K62" s="170"/>
      <c r="L62" s="169"/>
      <c r="M62" s="173"/>
      <c r="N62" s="170"/>
      <c r="O62" s="164"/>
      <c r="P62" s="158"/>
      <c r="Q62" s="161"/>
      <c r="R62" s="155"/>
      <c r="S62" s="158"/>
      <c r="T62" s="155"/>
      <c r="U62" s="158"/>
      <c r="V62" s="155"/>
      <c r="AB62" s="44"/>
      <c r="AC62" s="1" t="str">
        <f>IF($Q62="","0",VLOOKUP($Q62,登録データ!$Q$4:$R$19,2,FALSE))</f>
        <v>0</v>
      </c>
      <c r="AD62" s="1" t="str">
        <f t="shared" si="11"/>
        <v>00</v>
      </c>
      <c r="AE62" s="1" t="str">
        <f t="shared" si="8"/>
        <v/>
      </c>
      <c r="AF62" s="1" t="str">
        <f t="shared" si="2"/>
        <v>000000</v>
      </c>
      <c r="AG62" s="1" t="str">
        <f t="shared" si="3"/>
        <v/>
      </c>
      <c r="AH62" s="1">
        <f t="shared" si="4"/>
        <v>0</v>
      </c>
      <c r="AI62" s="197"/>
      <c r="AJ62" s="197"/>
      <c r="AL62" s="101">
        <f>C144</f>
        <v>0</v>
      </c>
      <c r="AM62" s="1" t="str">
        <f t="shared" si="5"/>
        <v/>
      </c>
      <c r="AN62" s="1" t="str">
        <f>IF(AL62=0,"",VLOOKUP(AL62,C62:$V$620,10,FALSE))</f>
        <v/>
      </c>
      <c r="AO62" s="1" t="str">
        <f t="shared" si="6"/>
        <v/>
      </c>
      <c r="AP62" s="1" t="str">
        <f>IF(AL62=0,"",VLOOKUP(AL62,C62:$V$620,8,FALSE))</f>
        <v/>
      </c>
      <c r="AQ62" s="1" t="str">
        <f>IF(AL62=0,"",VLOOKUP(AL62,C62:$V$620,13,FALSE))</f>
        <v/>
      </c>
    </row>
    <row r="63" spans="2:43" ht="19.5" thickTop="1">
      <c r="B63" s="195">
        <v>15</v>
      </c>
      <c r="C63" s="162"/>
      <c r="D63" s="165"/>
      <c r="E63" s="171"/>
      <c r="F63" s="166"/>
      <c r="G63" s="165"/>
      <c r="H63" s="171"/>
      <c r="I63" s="166"/>
      <c r="J63" s="165"/>
      <c r="K63" s="166"/>
      <c r="L63" s="165"/>
      <c r="M63" s="171"/>
      <c r="N63" s="166"/>
      <c r="O63" s="162"/>
      <c r="P63" s="156" t="s">
        <v>169</v>
      </c>
      <c r="Q63" s="159"/>
      <c r="R63" s="153"/>
      <c r="S63" s="156" t="str">
        <f t="shared" ref="S63" si="49">IF($Q63="","",IF(OR(RIGHT($Q63,1)="m",RIGHT($Q63,1)="H"),"分",""))</f>
        <v/>
      </c>
      <c r="T63" s="153"/>
      <c r="U63" s="157" t="str">
        <f t="shared" ref="U63" si="50">IF($Q63="","",IF(OR(RIGHT($Q63,1)="m",RIGHT($Q63,1)="H"),"秒","m"))</f>
        <v/>
      </c>
      <c r="V63" s="153"/>
      <c r="AB63" s="44"/>
      <c r="AC63" s="1" t="str">
        <f>IF($Q63="","0",VLOOKUP($Q63,登録データ!$Q$4:$R$19,2,FALSE))</f>
        <v>0</v>
      </c>
      <c r="AD63" s="1" t="str">
        <f t="shared" si="11"/>
        <v>00</v>
      </c>
      <c r="AE63" s="1" t="str">
        <f t="shared" si="8"/>
        <v/>
      </c>
      <c r="AF63" s="1" t="str">
        <f t="shared" si="2"/>
        <v>000000</v>
      </c>
      <c r="AG63" s="1" t="str">
        <f t="shared" si="3"/>
        <v/>
      </c>
      <c r="AH63" s="1">
        <f t="shared" si="4"/>
        <v>0</v>
      </c>
      <c r="AI63" s="197" t="str">
        <f>IF($C63="","",IF($C63="@",0,IF(COUNTIF($C$21:$C$620,$C63)=1,0,1)))</f>
        <v/>
      </c>
      <c r="AJ63" s="197" t="str">
        <f t="shared" ref="AJ63" si="51">IF($O63="","",IF(OR($O63="北海道",$O63="東京都",$O63="大阪府",$O63="京都府",RIGHT($O63,1)="県"),0,1))</f>
        <v/>
      </c>
      <c r="AL63" s="101">
        <f>C147</f>
        <v>0</v>
      </c>
      <c r="AM63" s="1" t="str">
        <f t="shared" si="5"/>
        <v/>
      </c>
      <c r="AN63" s="1" t="str">
        <f>IF(AL63=0,"",VLOOKUP(AL63,C63:$V$620,10,FALSE))</f>
        <v/>
      </c>
      <c r="AO63" s="1" t="str">
        <f t="shared" si="6"/>
        <v/>
      </c>
      <c r="AP63" s="1" t="str">
        <f>IF(AL63=0,"",VLOOKUP(AL63,C63:$V$620,8,FALSE))</f>
        <v/>
      </c>
      <c r="AQ63" s="1" t="str">
        <f>IF(AL63=0,"",VLOOKUP(AL63,C63:$V$620,13,FALSE))</f>
        <v/>
      </c>
    </row>
    <row r="64" spans="2:43">
      <c r="B64" s="122"/>
      <c r="C64" s="163"/>
      <c r="D64" s="167"/>
      <c r="E64" s="172"/>
      <c r="F64" s="168"/>
      <c r="G64" s="167"/>
      <c r="H64" s="172"/>
      <c r="I64" s="168"/>
      <c r="J64" s="167"/>
      <c r="K64" s="168"/>
      <c r="L64" s="167"/>
      <c r="M64" s="172"/>
      <c r="N64" s="168"/>
      <c r="O64" s="163"/>
      <c r="P64" s="157"/>
      <c r="Q64" s="160"/>
      <c r="R64" s="154"/>
      <c r="S64" s="157"/>
      <c r="T64" s="154"/>
      <c r="U64" s="157"/>
      <c r="V64" s="154"/>
      <c r="AB64" s="44"/>
      <c r="AC64" s="1" t="str">
        <f>IF($Q64="","0",VLOOKUP($Q64,登録データ!$Q$4:$R$19,2,FALSE))</f>
        <v>0</v>
      </c>
      <c r="AD64" s="1" t="str">
        <f t="shared" si="11"/>
        <v>00</v>
      </c>
      <c r="AE64" s="1" t="str">
        <f t="shared" si="8"/>
        <v/>
      </c>
      <c r="AF64" s="1" t="str">
        <f t="shared" si="2"/>
        <v>000000</v>
      </c>
      <c r="AG64" s="1" t="str">
        <f t="shared" si="3"/>
        <v/>
      </c>
      <c r="AH64" s="1">
        <f t="shared" si="4"/>
        <v>0</v>
      </c>
      <c r="AI64" s="197"/>
      <c r="AJ64" s="197"/>
      <c r="AL64" s="101">
        <f>C150</f>
        <v>0</v>
      </c>
      <c r="AM64" s="1" t="str">
        <f t="shared" si="5"/>
        <v/>
      </c>
      <c r="AN64" s="1" t="str">
        <f>IF(AL64=0,"",VLOOKUP(AL64,C64:$V$620,10,FALSE))</f>
        <v/>
      </c>
      <c r="AO64" s="1" t="str">
        <f t="shared" si="6"/>
        <v/>
      </c>
      <c r="AP64" s="1" t="str">
        <f>IF(AL64=0,"",VLOOKUP(AL64,C64:$V$620,8,FALSE))</f>
        <v/>
      </c>
      <c r="AQ64" s="1" t="str">
        <f>IF(AL64=0,"",VLOOKUP(AL64,C64:$V$620,13,FALSE))</f>
        <v/>
      </c>
    </row>
    <row r="65" spans="2:43" ht="19.5" thickBot="1">
      <c r="B65" s="196"/>
      <c r="C65" s="164"/>
      <c r="D65" s="169"/>
      <c r="E65" s="173"/>
      <c r="F65" s="170"/>
      <c r="G65" s="169"/>
      <c r="H65" s="173"/>
      <c r="I65" s="170"/>
      <c r="J65" s="169"/>
      <c r="K65" s="170"/>
      <c r="L65" s="169"/>
      <c r="M65" s="173"/>
      <c r="N65" s="170"/>
      <c r="O65" s="164"/>
      <c r="P65" s="158"/>
      <c r="Q65" s="161"/>
      <c r="R65" s="155"/>
      <c r="S65" s="158"/>
      <c r="T65" s="155"/>
      <c r="U65" s="158"/>
      <c r="V65" s="155"/>
      <c r="AB65" s="44"/>
      <c r="AC65" s="1" t="str">
        <f>IF($Q65="","0",VLOOKUP($Q65,登録データ!$Q$4:$R$19,2,FALSE))</f>
        <v>0</v>
      </c>
      <c r="AD65" s="1" t="str">
        <f t="shared" si="11"/>
        <v>00</v>
      </c>
      <c r="AE65" s="1" t="str">
        <f t="shared" si="8"/>
        <v/>
      </c>
      <c r="AF65" s="1" t="str">
        <f t="shared" si="2"/>
        <v>000000</v>
      </c>
      <c r="AG65" s="1" t="str">
        <f t="shared" si="3"/>
        <v/>
      </c>
      <c r="AH65" s="1">
        <f t="shared" si="4"/>
        <v>0</v>
      </c>
      <c r="AI65" s="197"/>
      <c r="AJ65" s="197"/>
      <c r="AL65" s="101">
        <f>C153</f>
        <v>0</v>
      </c>
      <c r="AM65" s="1" t="str">
        <f t="shared" si="5"/>
        <v/>
      </c>
      <c r="AN65" s="1" t="str">
        <f>IF(AL65=0,"",VLOOKUP(AL65,C65:$V$620,10,FALSE))</f>
        <v/>
      </c>
      <c r="AO65" s="1" t="str">
        <f t="shared" si="6"/>
        <v/>
      </c>
      <c r="AP65" s="1" t="str">
        <f>IF(AL65=0,"",VLOOKUP(AL65,C65:$V$620,8,FALSE))</f>
        <v/>
      </c>
      <c r="AQ65" s="1" t="str">
        <f>IF(AL65=0,"",VLOOKUP(AL65,C65:$V$620,13,FALSE))</f>
        <v/>
      </c>
    </row>
    <row r="66" spans="2:43" ht="19.5" thickTop="1">
      <c r="B66" s="195">
        <v>16</v>
      </c>
      <c r="C66" s="162"/>
      <c r="D66" s="165"/>
      <c r="E66" s="171"/>
      <c r="F66" s="166"/>
      <c r="G66" s="165"/>
      <c r="H66" s="171"/>
      <c r="I66" s="166"/>
      <c r="J66" s="165"/>
      <c r="K66" s="166"/>
      <c r="L66" s="165"/>
      <c r="M66" s="171"/>
      <c r="N66" s="166"/>
      <c r="O66" s="162"/>
      <c r="P66" s="156" t="s">
        <v>169</v>
      </c>
      <c r="Q66" s="159"/>
      <c r="R66" s="153"/>
      <c r="S66" s="156" t="str">
        <f t="shared" ref="S66" si="52">IF($Q66="","",IF(OR(RIGHT($Q66,1)="m",RIGHT($Q66,1)="H"),"分",""))</f>
        <v/>
      </c>
      <c r="T66" s="153"/>
      <c r="U66" s="157" t="str">
        <f t="shared" ref="U66" si="53">IF($Q66="","",IF(OR(RIGHT($Q66,1)="m",RIGHT($Q66,1)="H"),"秒","m"))</f>
        <v/>
      </c>
      <c r="V66" s="153"/>
      <c r="AB66" s="44"/>
      <c r="AC66" s="1" t="str">
        <f>IF($Q66="","0",VLOOKUP($Q66,登録データ!$Q$4:$R$19,2,FALSE))</f>
        <v>0</v>
      </c>
      <c r="AD66" s="1" t="str">
        <f t="shared" si="11"/>
        <v>00</v>
      </c>
      <c r="AE66" s="1" t="str">
        <f t="shared" si="8"/>
        <v/>
      </c>
      <c r="AF66" s="1" t="str">
        <f t="shared" si="2"/>
        <v>000000</v>
      </c>
      <c r="AG66" s="1" t="str">
        <f t="shared" si="3"/>
        <v/>
      </c>
      <c r="AH66" s="1">
        <f t="shared" si="4"/>
        <v>0</v>
      </c>
      <c r="AI66" s="197" t="str">
        <f>IF($C66="","",IF($C66="@",0,IF(COUNTIF($C$21:$C$620,$C66)=1,0,1)))</f>
        <v/>
      </c>
      <c r="AJ66" s="197" t="str">
        <f t="shared" ref="AJ66" si="54">IF($O66="","",IF(OR($O66="北海道",$O66="東京都",$O66="大阪府",$O66="京都府",RIGHT($O66,1)="県"),0,1))</f>
        <v/>
      </c>
      <c r="AL66" s="101">
        <f>C156</f>
        <v>0</v>
      </c>
      <c r="AM66" s="1" t="str">
        <f t="shared" si="5"/>
        <v/>
      </c>
      <c r="AN66" s="1" t="str">
        <f>IF(AL66=0,"",VLOOKUP(AL66,C66:$V$620,10,FALSE))</f>
        <v/>
      </c>
      <c r="AO66" s="1" t="str">
        <f t="shared" si="6"/>
        <v/>
      </c>
      <c r="AP66" s="1" t="str">
        <f>IF(AL66=0,"",VLOOKUP(AL66,C66:$V$620,8,FALSE))</f>
        <v/>
      </c>
      <c r="AQ66" s="1" t="str">
        <f>IF(AL66=0,"",VLOOKUP(AL66,C66:$V$620,13,FALSE))</f>
        <v/>
      </c>
    </row>
    <row r="67" spans="2:43">
      <c r="B67" s="122"/>
      <c r="C67" s="163"/>
      <c r="D67" s="167"/>
      <c r="E67" s="172"/>
      <c r="F67" s="168"/>
      <c r="G67" s="167"/>
      <c r="H67" s="172"/>
      <c r="I67" s="168"/>
      <c r="J67" s="167"/>
      <c r="K67" s="168"/>
      <c r="L67" s="167"/>
      <c r="M67" s="172"/>
      <c r="N67" s="168"/>
      <c r="O67" s="163"/>
      <c r="P67" s="157"/>
      <c r="Q67" s="160"/>
      <c r="R67" s="154"/>
      <c r="S67" s="157"/>
      <c r="T67" s="154"/>
      <c r="U67" s="157"/>
      <c r="V67" s="154"/>
      <c r="AB67" s="44"/>
      <c r="AC67" s="1" t="str">
        <f>IF($Q67="","0",VLOOKUP($Q67,登録データ!$Q$4:$R$19,2,FALSE))</f>
        <v>0</v>
      </c>
      <c r="AD67" s="1" t="str">
        <f t="shared" si="11"/>
        <v>00</v>
      </c>
      <c r="AE67" s="1" t="str">
        <f t="shared" si="8"/>
        <v/>
      </c>
      <c r="AF67" s="1" t="str">
        <f t="shared" si="2"/>
        <v>000000</v>
      </c>
      <c r="AG67" s="1" t="str">
        <f t="shared" si="3"/>
        <v/>
      </c>
      <c r="AH67" s="1">
        <f t="shared" si="4"/>
        <v>0</v>
      </c>
      <c r="AI67" s="197"/>
      <c r="AJ67" s="197"/>
      <c r="AL67" s="101">
        <f>C159</f>
        <v>0</v>
      </c>
      <c r="AM67" s="1" t="str">
        <f t="shared" si="5"/>
        <v/>
      </c>
      <c r="AN67" s="1" t="str">
        <f>IF(AL67=0,"",VLOOKUP(AL67,C67:$V$620,10,FALSE))</f>
        <v/>
      </c>
      <c r="AO67" s="1" t="str">
        <f t="shared" si="6"/>
        <v/>
      </c>
      <c r="AP67" s="1" t="str">
        <f>IF(AL67=0,"",VLOOKUP(AL67,C67:$V$620,8,FALSE))</f>
        <v/>
      </c>
      <c r="AQ67" s="1" t="str">
        <f>IF(AL67=0,"",VLOOKUP(AL67,C67:$V$620,13,FALSE))</f>
        <v/>
      </c>
    </row>
    <row r="68" spans="2:43" ht="19.5" thickBot="1">
      <c r="B68" s="196"/>
      <c r="C68" s="164"/>
      <c r="D68" s="169"/>
      <c r="E68" s="173"/>
      <c r="F68" s="170"/>
      <c r="G68" s="169"/>
      <c r="H68" s="173"/>
      <c r="I68" s="170"/>
      <c r="J68" s="169"/>
      <c r="K68" s="170"/>
      <c r="L68" s="169"/>
      <c r="M68" s="173"/>
      <c r="N68" s="170"/>
      <c r="O68" s="164"/>
      <c r="P68" s="158"/>
      <c r="Q68" s="161"/>
      <c r="R68" s="155"/>
      <c r="S68" s="158"/>
      <c r="T68" s="155"/>
      <c r="U68" s="158"/>
      <c r="V68" s="155"/>
      <c r="AB68" s="44"/>
      <c r="AC68" s="1" t="str">
        <f>IF($Q68="","0",VLOOKUP($Q68,登録データ!$Q$4:$R$19,2,FALSE))</f>
        <v>0</v>
      </c>
      <c r="AD68" s="1" t="str">
        <f t="shared" si="11"/>
        <v>00</v>
      </c>
      <c r="AE68" s="1" t="str">
        <f t="shared" si="8"/>
        <v/>
      </c>
      <c r="AF68" s="1" t="str">
        <f t="shared" si="2"/>
        <v>000000</v>
      </c>
      <c r="AG68" s="1" t="str">
        <f t="shared" si="3"/>
        <v/>
      </c>
      <c r="AH68" s="1">
        <f t="shared" si="4"/>
        <v>0</v>
      </c>
      <c r="AI68" s="197"/>
      <c r="AJ68" s="197"/>
      <c r="AL68" s="101">
        <f>C162</f>
        <v>0</v>
      </c>
      <c r="AM68" s="1" t="str">
        <f t="shared" si="5"/>
        <v/>
      </c>
      <c r="AN68" s="1" t="str">
        <f>IF(AL68=0,"",VLOOKUP(AL68,C68:$V$620,10,FALSE))</f>
        <v/>
      </c>
      <c r="AO68" s="1" t="str">
        <f t="shared" si="6"/>
        <v/>
      </c>
      <c r="AP68" s="1" t="str">
        <f>IF(AL68=0,"",VLOOKUP(AL68,C68:$V$620,8,FALSE))</f>
        <v/>
      </c>
      <c r="AQ68" s="1" t="str">
        <f>IF(AL68=0,"",VLOOKUP(AL68,C68:$V$620,13,FALSE))</f>
        <v/>
      </c>
    </row>
    <row r="69" spans="2:43" ht="19.5" thickTop="1">
      <c r="B69" s="195">
        <v>17</v>
      </c>
      <c r="C69" s="162"/>
      <c r="D69" s="165"/>
      <c r="E69" s="171"/>
      <c r="F69" s="166"/>
      <c r="G69" s="165"/>
      <c r="H69" s="171"/>
      <c r="I69" s="166"/>
      <c r="J69" s="165"/>
      <c r="K69" s="166"/>
      <c r="L69" s="165"/>
      <c r="M69" s="171"/>
      <c r="N69" s="166"/>
      <c r="O69" s="162"/>
      <c r="P69" s="156" t="s">
        <v>169</v>
      </c>
      <c r="Q69" s="159"/>
      <c r="R69" s="153"/>
      <c r="S69" s="156" t="str">
        <f t="shared" ref="S69" si="55">IF($Q69="","",IF(OR(RIGHT($Q69,1)="m",RIGHT($Q69,1)="H"),"分",""))</f>
        <v/>
      </c>
      <c r="T69" s="153"/>
      <c r="U69" s="157" t="str">
        <f t="shared" ref="U69" si="56">IF($Q69="","",IF(OR(RIGHT($Q69,1)="m",RIGHT($Q69,1)="H"),"秒","m"))</f>
        <v/>
      </c>
      <c r="V69" s="153"/>
      <c r="AB69" s="44"/>
      <c r="AC69" s="1" t="str">
        <f>IF($Q69="","0",VLOOKUP($Q69,登録データ!$Q$4:$R$19,2,FALSE))</f>
        <v>0</v>
      </c>
      <c r="AD69" s="1" t="str">
        <f t="shared" si="11"/>
        <v>00</v>
      </c>
      <c r="AE69" s="1" t="str">
        <f t="shared" si="8"/>
        <v/>
      </c>
      <c r="AF69" s="1" t="str">
        <f t="shared" si="2"/>
        <v>000000</v>
      </c>
      <c r="AG69" s="1" t="str">
        <f t="shared" si="3"/>
        <v/>
      </c>
      <c r="AH69" s="1">
        <f t="shared" si="4"/>
        <v>0</v>
      </c>
      <c r="AI69" s="197" t="str">
        <f>IF($C69="","",IF($C69="@",0,IF(COUNTIF($C$21:$C$620,$C69)=1,0,1)))</f>
        <v/>
      </c>
      <c r="AJ69" s="197" t="str">
        <f t="shared" ref="AJ69" si="57">IF($O69="","",IF(OR($O69="北海道",$O69="東京都",$O69="大阪府",$O69="京都府",RIGHT($O69,1)="県"),0,1))</f>
        <v/>
      </c>
      <c r="AL69" s="101">
        <f>C165</f>
        <v>0</v>
      </c>
      <c r="AM69" s="1" t="str">
        <f t="shared" si="5"/>
        <v/>
      </c>
      <c r="AN69" s="1" t="str">
        <f>IF(AL69=0,"",VLOOKUP(AL69,C69:$V$620,10,FALSE))</f>
        <v/>
      </c>
      <c r="AO69" s="1" t="str">
        <f t="shared" si="6"/>
        <v/>
      </c>
      <c r="AP69" s="1" t="str">
        <f>IF(AL69=0,"",VLOOKUP(AL69,C69:$V$620,8,FALSE))</f>
        <v/>
      </c>
      <c r="AQ69" s="1" t="str">
        <f>IF(AL69=0,"",VLOOKUP(AL69,C69:$V$620,13,FALSE))</f>
        <v/>
      </c>
    </row>
    <row r="70" spans="2:43">
      <c r="B70" s="122"/>
      <c r="C70" s="163"/>
      <c r="D70" s="167"/>
      <c r="E70" s="172"/>
      <c r="F70" s="168"/>
      <c r="G70" s="167"/>
      <c r="H70" s="172"/>
      <c r="I70" s="168"/>
      <c r="J70" s="167"/>
      <c r="K70" s="168"/>
      <c r="L70" s="167"/>
      <c r="M70" s="172"/>
      <c r="N70" s="168"/>
      <c r="O70" s="163"/>
      <c r="P70" s="157"/>
      <c r="Q70" s="160"/>
      <c r="R70" s="154"/>
      <c r="S70" s="157"/>
      <c r="T70" s="154"/>
      <c r="U70" s="157"/>
      <c r="V70" s="154"/>
      <c r="AB70" s="44"/>
      <c r="AC70" s="1" t="str">
        <f>IF($Q70="","0",VLOOKUP($Q70,登録データ!$Q$4:$R$19,2,FALSE))</f>
        <v>0</v>
      </c>
      <c r="AD70" s="1" t="str">
        <f t="shared" si="11"/>
        <v>00</v>
      </c>
      <c r="AE70" s="1" t="str">
        <f t="shared" si="8"/>
        <v/>
      </c>
      <c r="AF70" s="1" t="str">
        <f t="shared" si="2"/>
        <v>000000</v>
      </c>
      <c r="AG70" s="1" t="str">
        <f t="shared" si="3"/>
        <v/>
      </c>
      <c r="AH70" s="1">
        <f t="shared" si="4"/>
        <v>0</v>
      </c>
      <c r="AI70" s="197"/>
      <c r="AJ70" s="197"/>
      <c r="AL70" s="101">
        <f>C168</f>
        <v>0</v>
      </c>
      <c r="AM70" s="1" t="str">
        <f t="shared" si="5"/>
        <v/>
      </c>
      <c r="AN70" s="1" t="str">
        <f>IF(AL70=0,"",VLOOKUP(AL70,C70:$V$620,10,FALSE))</f>
        <v/>
      </c>
      <c r="AO70" s="1" t="str">
        <f t="shared" si="6"/>
        <v/>
      </c>
      <c r="AP70" s="1" t="str">
        <f>IF(AL70=0,"",VLOOKUP(AL70,C70:$V$620,8,FALSE))</f>
        <v/>
      </c>
      <c r="AQ70" s="1" t="str">
        <f>IF(AL70=0,"",VLOOKUP(AL70,C70:$V$620,13,FALSE))</f>
        <v/>
      </c>
    </row>
    <row r="71" spans="2:43" ht="19.5" thickBot="1">
      <c r="B71" s="196"/>
      <c r="C71" s="164"/>
      <c r="D71" s="169"/>
      <c r="E71" s="173"/>
      <c r="F71" s="170"/>
      <c r="G71" s="169"/>
      <c r="H71" s="173"/>
      <c r="I71" s="170"/>
      <c r="J71" s="169"/>
      <c r="K71" s="170"/>
      <c r="L71" s="169"/>
      <c r="M71" s="173"/>
      <c r="N71" s="170"/>
      <c r="O71" s="164"/>
      <c r="P71" s="158"/>
      <c r="Q71" s="161"/>
      <c r="R71" s="155"/>
      <c r="S71" s="158"/>
      <c r="T71" s="155"/>
      <c r="U71" s="158"/>
      <c r="V71" s="155"/>
      <c r="AB71" s="44"/>
      <c r="AC71" s="1" t="str">
        <f>IF($Q71="","0",VLOOKUP($Q71,登録データ!$Q$4:$R$19,2,FALSE))</f>
        <v>0</v>
      </c>
      <c r="AD71" s="1" t="str">
        <f t="shared" si="11"/>
        <v>00</v>
      </c>
      <c r="AE71" s="1" t="str">
        <f t="shared" si="8"/>
        <v/>
      </c>
      <c r="AF71" s="1" t="str">
        <f t="shared" si="2"/>
        <v>000000</v>
      </c>
      <c r="AG71" s="1" t="str">
        <f t="shared" si="3"/>
        <v/>
      </c>
      <c r="AH71" s="1">
        <f t="shared" si="4"/>
        <v>0</v>
      </c>
      <c r="AI71" s="197"/>
      <c r="AJ71" s="197"/>
      <c r="AL71" s="101">
        <f>C171</f>
        <v>0</v>
      </c>
      <c r="AM71" s="1" t="str">
        <f t="shared" si="5"/>
        <v/>
      </c>
      <c r="AN71" s="1" t="str">
        <f>IF(AL71=0,"",VLOOKUP(AL71,C71:$V$620,10,FALSE))</f>
        <v/>
      </c>
      <c r="AO71" s="1" t="str">
        <f t="shared" si="6"/>
        <v/>
      </c>
      <c r="AP71" s="1" t="str">
        <f>IF(AL71=0,"",VLOOKUP(AL71,C71:$V$620,8,FALSE))</f>
        <v/>
      </c>
      <c r="AQ71" s="1" t="str">
        <f>IF(AL71=0,"",VLOOKUP(AL71,C71:$V$620,13,FALSE))</f>
        <v/>
      </c>
    </row>
    <row r="72" spans="2:43" ht="19.5" thickTop="1">
      <c r="B72" s="195">
        <v>18</v>
      </c>
      <c r="C72" s="162"/>
      <c r="D72" s="165"/>
      <c r="E72" s="171"/>
      <c r="F72" s="166"/>
      <c r="G72" s="165"/>
      <c r="H72" s="171"/>
      <c r="I72" s="166"/>
      <c r="J72" s="165"/>
      <c r="K72" s="166"/>
      <c r="L72" s="165"/>
      <c r="M72" s="171"/>
      <c r="N72" s="166"/>
      <c r="O72" s="162"/>
      <c r="P72" s="156" t="s">
        <v>169</v>
      </c>
      <c r="Q72" s="159"/>
      <c r="R72" s="153"/>
      <c r="S72" s="156" t="str">
        <f t="shared" ref="S72" si="58">IF($Q72="","",IF(OR(RIGHT($Q72,1)="m",RIGHT($Q72,1)="H"),"分",""))</f>
        <v/>
      </c>
      <c r="T72" s="153"/>
      <c r="U72" s="157" t="str">
        <f t="shared" ref="U72" si="59">IF($Q72="","",IF(OR(RIGHT($Q72,1)="m",RIGHT($Q72,1)="H"),"秒","m"))</f>
        <v/>
      </c>
      <c r="V72" s="153"/>
      <c r="AB72" s="44"/>
      <c r="AC72" s="1" t="str">
        <f>IF($Q72="","0",VLOOKUP($Q72,登録データ!$Q$4:$R$19,2,FALSE))</f>
        <v>0</v>
      </c>
      <c r="AD72" s="1" t="str">
        <f t="shared" si="11"/>
        <v>00</v>
      </c>
      <c r="AE72" s="1" t="str">
        <f t="shared" si="8"/>
        <v/>
      </c>
      <c r="AF72" s="1" t="str">
        <f t="shared" si="2"/>
        <v>000000</v>
      </c>
      <c r="AG72" s="1" t="str">
        <f t="shared" si="3"/>
        <v/>
      </c>
      <c r="AH72" s="1">
        <f t="shared" si="4"/>
        <v>0</v>
      </c>
      <c r="AI72" s="197" t="str">
        <f>IF($C72="","",IF($C72="@",0,IF(COUNTIF($C$21:$C$620,$C72)=1,0,1)))</f>
        <v/>
      </c>
      <c r="AJ72" s="197" t="str">
        <f t="shared" ref="AJ72" si="60">IF($O72="","",IF(OR($O72="北海道",$O72="東京都",$O72="大阪府",$O72="京都府",RIGHT($O72,1)="県"),0,1))</f>
        <v/>
      </c>
      <c r="AL72" s="101">
        <f>C174</f>
        <v>0</v>
      </c>
      <c r="AM72" s="1" t="str">
        <f t="shared" si="5"/>
        <v/>
      </c>
      <c r="AN72" s="1" t="str">
        <f>IF(AL72=0,"",VLOOKUP(AL72,C72:$V$620,10,FALSE))</f>
        <v/>
      </c>
      <c r="AO72" s="1" t="str">
        <f t="shared" si="6"/>
        <v/>
      </c>
      <c r="AP72" s="1" t="str">
        <f>IF(AL72=0,"",VLOOKUP(AL72,C72:$V$620,8,FALSE))</f>
        <v/>
      </c>
      <c r="AQ72" s="1" t="str">
        <f>IF(AL72=0,"",VLOOKUP(AL72,C72:$V$620,13,FALSE))</f>
        <v/>
      </c>
    </row>
    <row r="73" spans="2:43">
      <c r="B73" s="122"/>
      <c r="C73" s="163"/>
      <c r="D73" s="167"/>
      <c r="E73" s="172"/>
      <c r="F73" s="168"/>
      <c r="G73" s="167"/>
      <c r="H73" s="172"/>
      <c r="I73" s="168"/>
      <c r="J73" s="167"/>
      <c r="K73" s="168"/>
      <c r="L73" s="167"/>
      <c r="M73" s="172"/>
      <c r="N73" s="168"/>
      <c r="O73" s="163"/>
      <c r="P73" s="157"/>
      <c r="Q73" s="160"/>
      <c r="R73" s="154"/>
      <c r="S73" s="157"/>
      <c r="T73" s="154"/>
      <c r="U73" s="157"/>
      <c r="V73" s="154"/>
      <c r="AB73" s="44"/>
      <c r="AC73" s="1" t="str">
        <f>IF($Q73="","0",VLOOKUP($Q73,登録データ!$Q$4:$R$19,2,FALSE))</f>
        <v>0</v>
      </c>
      <c r="AD73" s="1" t="str">
        <f t="shared" si="11"/>
        <v>00</v>
      </c>
      <c r="AE73" s="1" t="str">
        <f t="shared" si="8"/>
        <v/>
      </c>
      <c r="AF73" s="1" t="str">
        <f t="shared" si="2"/>
        <v>000000</v>
      </c>
      <c r="AG73" s="1" t="str">
        <f t="shared" si="3"/>
        <v/>
      </c>
      <c r="AH73" s="1">
        <f t="shared" si="4"/>
        <v>0</v>
      </c>
      <c r="AI73" s="197"/>
      <c r="AJ73" s="197"/>
      <c r="AL73" s="101">
        <f>C177</f>
        <v>0</v>
      </c>
      <c r="AM73" s="1" t="str">
        <f t="shared" si="5"/>
        <v/>
      </c>
      <c r="AN73" s="1" t="str">
        <f>IF(AL73=0,"",VLOOKUP(AL73,C73:$V$620,10,FALSE))</f>
        <v/>
      </c>
      <c r="AO73" s="1" t="str">
        <f t="shared" si="6"/>
        <v/>
      </c>
      <c r="AP73" s="1" t="str">
        <f>IF(AL73=0,"",VLOOKUP(AL73,C73:$V$620,8,FALSE))</f>
        <v/>
      </c>
      <c r="AQ73" s="1" t="str">
        <f>IF(AL73=0,"",VLOOKUP(AL73,C73:$V$620,13,FALSE))</f>
        <v/>
      </c>
    </row>
    <row r="74" spans="2:43" ht="19.5" thickBot="1">
      <c r="B74" s="196"/>
      <c r="C74" s="164"/>
      <c r="D74" s="169"/>
      <c r="E74" s="173"/>
      <c r="F74" s="170"/>
      <c r="G74" s="169"/>
      <c r="H74" s="173"/>
      <c r="I74" s="170"/>
      <c r="J74" s="169"/>
      <c r="K74" s="170"/>
      <c r="L74" s="169"/>
      <c r="M74" s="173"/>
      <c r="N74" s="170"/>
      <c r="O74" s="164"/>
      <c r="P74" s="158"/>
      <c r="Q74" s="161"/>
      <c r="R74" s="155"/>
      <c r="S74" s="158"/>
      <c r="T74" s="155"/>
      <c r="U74" s="158"/>
      <c r="V74" s="155"/>
      <c r="AB74" s="44"/>
      <c r="AC74" s="1" t="str">
        <f>IF($Q74="","0",VLOOKUP($Q74,登録データ!$Q$4:$R$19,2,FALSE))</f>
        <v>0</v>
      </c>
      <c r="AD74" s="1" t="str">
        <f t="shared" si="11"/>
        <v>00</v>
      </c>
      <c r="AE74" s="1" t="str">
        <f t="shared" si="8"/>
        <v/>
      </c>
      <c r="AF74" s="1" t="str">
        <f t="shared" si="2"/>
        <v>000000</v>
      </c>
      <c r="AG74" s="1" t="str">
        <f t="shared" si="3"/>
        <v/>
      </c>
      <c r="AH74" s="1">
        <f t="shared" si="4"/>
        <v>0</v>
      </c>
      <c r="AI74" s="197"/>
      <c r="AJ74" s="197"/>
      <c r="AL74" s="101">
        <f>C180</f>
        <v>0</v>
      </c>
      <c r="AM74" s="1" t="str">
        <f t="shared" si="5"/>
        <v/>
      </c>
      <c r="AN74" s="1" t="str">
        <f>IF(AL74=0,"",VLOOKUP(AL74,C74:$V$620,10,FALSE))</f>
        <v/>
      </c>
      <c r="AO74" s="1" t="str">
        <f t="shared" si="6"/>
        <v/>
      </c>
      <c r="AP74" s="1" t="str">
        <f>IF(AL74=0,"",VLOOKUP(AL74,C74:$V$620,8,FALSE))</f>
        <v/>
      </c>
      <c r="AQ74" s="1" t="str">
        <f>IF(AL74=0,"",VLOOKUP(AL74,C74:$V$620,13,FALSE))</f>
        <v/>
      </c>
    </row>
    <row r="75" spans="2:43" ht="19.5" thickTop="1">
      <c r="B75" s="195">
        <v>19</v>
      </c>
      <c r="C75" s="162"/>
      <c r="D75" s="165"/>
      <c r="E75" s="171"/>
      <c r="F75" s="166"/>
      <c r="G75" s="165"/>
      <c r="H75" s="171"/>
      <c r="I75" s="166"/>
      <c r="J75" s="165"/>
      <c r="K75" s="166"/>
      <c r="L75" s="165"/>
      <c r="M75" s="171"/>
      <c r="N75" s="166"/>
      <c r="O75" s="162"/>
      <c r="P75" s="156" t="s">
        <v>169</v>
      </c>
      <c r="Q75" s="159"/>
      <c r="R75" s="153"/>
      <c r="S75" s="156" t="str">
        <f t="shared" ref="S75" si="61">IF($Q75="","",IF(OR(RIGHT($Q75,1)="m",RIGHT($Q75,1)="H"),"分",""))</f>
        <v/>
      </c>
      <c r="T75" s="153"/>
      <c r="U75" s="157" t="str">
        <f t="shared" ref="U75" si="62">IF($Q75="","",IF(OR(RIGHT($Q75,1)="m",RIGHT($Q75,1)="H"),"秒","m"))</f>
        <v/>
      </c>
      <c r="V75" s="153"/>
      <c r="AB75" s="44"/>
      <c r="AC75" s="1" t="str">
        <f>IF($Q75="","0",VLOOKUP($Q75,登録データ!$Q$4:$R$19,2,FALSE))</f>
        <v>0</v>
      </c>
      <c r="AD75" s="1" t="str">
        <f t="shared" si="11"/>
        <v>00</v>
      </c>
      <c r="AE75" s="1" t="str">
        <f t="shared" si="8"/>
        <v/>
      </c>
      <c r="AF75" s="1" t="str">
        <f t="shared" si="2"/>
        <v>000000</v>
      </c>
      <c r="AG75" s="1" t="str">
        <f t="shared" si="3"/>
        <v/>
      </c>
      <c r="AH75" s="1">
        <f t="shared" si="4"/>
        <v>0</v>
      </c>
      <c r="AI75" s="197" t="str">
        <f>IF($C75="","",IF($C75="@",0,IF(COUNTIF($C$21:$C$620,$C75)=1,0,1)))</f>
        <v/>
      </c>
      <c r="AJ75" s="197" t="str">
        <f t="shared" ref="AJ75" si="63">IF($O75="","",IF(OR($O75="北海道",$O75="東京都",$O75="大阪府",$O75="京都府",RIGHT($O75,1)="県"),0,1))</f>
        <v/>
      </c>
      <c r="AL75" s="101">
        <f>C183</f>
        <v>0</v>
      </c>
      <c r="AM75" s="1" t="str">
        <f t="shared" si="5"/>
        <v/>
      </c>
      <c r="AN75" s="1" t="str">
        <f>IF(AL75=0,"",VLOOKUP(AL75,C75:$V$620,10,FALSE))</f>
        <v/>
      </c>
      <c r="AO75" s="1" t="str">
        <f t="shared" si="6"/>
        <v/>
      </c>
      <c r="AP75" s="1" t="str">
        <f>IF(AL75=0,"",VLOOKUP(AL75,C75:$V$620,8,FALSE))</f>
        <v/>
      </c>
      <c r="AQ75" s="1" t="str">
        <f>IF(AL75=0,"",VLOOKUP(AL75,C75:$V$620,13,FALSE))</f>
        <v/>
      </c>
    </row>
    <row r="76" spans="2:43">
      <c r="B76" s="122"/>
      <c r="C76" s="163"/>
      <c r="D76" s="167"/>
      <c r="E76" s="172"/>
      <c r="F76" s="168"/>
      <c r="G76" s="167"/>
      <c r="H76" s="172"/>
      <c r="I76" s="168"/>
      <c r="J76" s="167"/>
      <c r="K76" s="168"/>
      <c r="L76" s="167"/>
      <c r="M76" s="172"/>
      <c r="N76" s="168"/>
      <c r="O76" s="163"/>
      <c r="P76" s="157"/>
      <c r="Q76" s="160"/>
      <c r="R76" s="154"/>
      <c r="S76" s="157"/>
      <c r="T76" s="154"/>
      <c r="U76" s="157"/>
      <c r="V76" s="154"/>
      <c r="AB76" s="44"/>
      <c r="AC76" s="1" t="str">
        <f>IF($Q76="","0",VLOOKUP($Q76,登録データ!$Q$4:$R$19,2,FALSE))</f>
        <v>0</v>
      </c>
      <c r="AD76" s="1" t="str">
        <f t="shared" si="11"/>
        <v>00</v>
      </c>
      <c r="AE76" s="1" t="str">
        <f t="shared" si="8"/>
        <v/>
      </c>
      <c r="AF76" s="1" t="str">
        <f t="shared" si="2"/>
        <v>000000</v>
      </c>
      <c r="AG76" s="1" t="str">
        <f t="shared" si="3"/>
        <v/>
      </c>
      <c r="AH76" s="1">
        <f t="shared" si="4"/>
        <v>0</v>
      </c>
      <c r="AI76" s="197"/>
      <c r="AJ76" s="197"/>
      <c r="AL76" s="101">
        <f>C186</f>
        <v>0</v>
      </c>
      <c r="AM76" s="1" t="str">
        <f t="shared" si="5"/>
        <v/>
      </c>
      <c r="AN76" s="1" t="str">
        <f>IF(AL76=0,"",VLOOKUP(AL76,C76:$V$620,10,FALSE))</f>
        <v/>
      </c>
      <c r="AO76" s="1" t="str">
        <f t="shared" si="6"/>
        <v/>
      </c>
      <c r="AP76" s="1" t="str">
        <f>IF(AL76=0,"",VLOOKUP(AL76,C76:$V$620,8,FALSE))</f>
        <v/>
      </c>
      <c r="AQ76" s="1" t="str">
        <f>IF(AL76=0,"",VLOOKUP(AL76,C76:$V$620,13,FALSE))</f>
        <v/>
      </c>
    </row>
    <row r="77" spans="2:43" ht="19.5" thickBot="1">
      <c r="B77" s="196"/>
      <c r="C77" s="164"/>
      <c r="D77" s="169"/>
      <c r="E77" s="173"/>
      <c r="F77" s="170"/>
      <c r="G77" s="169"/>
      <c r="H77" s="173"/>
      <c r="I77" s="170"/>
      <c r="J77" s="169"/>
      <c r="K77" s="170"/>
      <c r="L77" s="169"/>
      <c r="M77" s="173"/>
      <c r="N77" s="170"/>
      <c r="O77" s="164"/>
      <c r="P77" s="158"/>
      <c r="Q77" s="161"/>
      <c r="R77" s="155"/>
      <c r="S77" s="158"/>
      <c r="T77" s="155"/>
      <c r="U77" s="158"/>
      <c r="V77" s="155"/>
      <c r="AB77" s="44"/>
      <c r="AC77" s="1" t="str">
        <f>IF($Q77="","0",VLOOKUP($Q77,登録データ!$Q$4:$R$19,2,FALSE))</f>
        <v>0</v>
      </c>
      <c r="AD77" s="1" t="str">
        <f t="shared" si="11"/>
        <v>00</v>
      </c>
      <c r="AE77" s="1" t="str">
        <f t="shared" si="8"/>
        <v/>
      </c>
      <c r="AF77" s="1" t="str">
        <f t="shared" si="2"/>
        <v>000000</v>
      </c>
      <c r="AG77" s="1" t="str">
        <f t="shared" si="3"/>
        <v/>
      </c>
      <c r="AH77" s="1">
        <f t="shared" si="4"/>
        <v>0</v>
      </c>
      <c r="AI77" s="197"/>
      <c r="AJ77" s="197"/>
      <c r="AL77" s="101">
        <f>C189</f>
        <v>0</v>
      </c>
      <c r="AM77" s="1" t="str">
        <f t="shared" si="5"/>
        <v/>
      </c>
      <c r="AN77" s="1" t="str">
        <f>IF(AL77=0,"",VLOOKUP(AL77,C77:$V$620,10,FALSE))</f>
        <v/>
      </c>
      <c r="AO77" s="1" t="str">
        <f t="shared" si="6"/>
        <v/>
      </c>
      <c r="AP77" s="1" t="str">
        <f>IF(AL77=0,"",VLOOKUP(AL77,C77:$V$620,8,FALSE))</f>
        <v/>
      </c>
      <c r="AQ77" s="1" t="str">
        <f>IF(AL77=0,"",VLOOKUP(AL77,C77:$V$620,13,FALSE))</f>
        <v/>
      </c>
    </row>
    <row r="78" spans="2:43" ht="19.5" thickTop="1">
      <c r="B78" s="195">
        <v>20</v>
      </c>
      <c r="C78" s="162"/>
      <c r="D78" s="165"/>
      <c r="E78" s="171"/>
      <c r="F78" s="166"/>
      <c r="G78" s="165"/>
      <c r="H78" s="171"/>
      <c r="I78" s="166"/>
      <c r="J78" s="165"/>
      <c r="K78" s="166"/>
      <c r="L78" s="165"/>
      <c r="M78" s="171"/>
      <c r="N78" s="166"/>
      <c r="O78" s="162"/>
      <c r="P78" s="156" t="s">
        <v>169</v>
      </c>
      <c r="Q78" s="159"/>
      <c r="R78" s="153"/>
      <c r="S78" s="156" t="str">
        <f t="shared" ref="S78" si="64">IF($Q78="","",IF(OR(RIGHT($Q78,1)="m",RIGHT($Q78,1)="H"),"分",""))</f>
        <v/>
      </c>
      <c r="T78" s="153"/>
      <c r="U78" s="157" t="str">
        <f t="shared" ref="U78" si="65">IF($Q78="","",IF(OR(RIGHT($Q78,1)="m",RIGHT($Q78,1)="H"),"秒","m"))</f>
        <v/>
      </c>
      <c r="V78" s="153"/>
      <c r="AB78" s="44"/>
      <c r="AC78" s="1" t="str">
        <f>IF($Q78="","0",VLOOKUP($Q78,登録データ!$Q$4:$R$19,2,FALSE))</f>
        <v>0</v>
      </c>
      <c r="AD78" s="1" t="str">
        <f t="shared" si="11"/>
        <v>00</v>
      </c>
      <c r="AE78" s="1" t="str">
        <f t="shared" si="8"/>
        <v/>
      </c>
      <c r="AF78" s="1" t="str">
        <f t="shared" si="2"/>
        <v>000000</v>
      </c>
      <c r="AG78" s="1" t="str">
        <f t="shared" si="3"/>
        <v/>
      </c>
      <c r="AH78" s="1">
        <f t="shared" si="4"/>
        <v>0</v>
      </c>
      <c r="AI78" s="197" t="str">
        <f>IF($C78="","",IF($C78="@",0,IF(COUNTIF($C$21:$C$620,$C78)=1,0,1)))</f>
        <v/>
      </c>
      <c r="AJ78" s="197" t="str">
        <f t="shared" ref="AJ78" si="66">IF($O78="","",IF(OR($O78="北海道",$O78="東京都",$O78="大阪府",$O78="京都府",RIGHT($O78,1)="県"),0,1))</f>
        <v/>
      </c>
      <c r="AL78" s="101">
        <f>C192</f>
        <v>0</v>
      </c>
      <c r="AM78" s="1" t="str">
        <f t="shared" si="5"/>
        <v/>
      </c>
      <c r="AN78" s="1" t="str">
        <f>IF(AL78=0,"",VLOOKUP(AL78,C78:$V$620,10,FALSE))</f>
        <v/>
      </c>
      <c r="AO78" s="1" t="str">
        <f t="shared" si="6"/>
        <v/>
      </c>
      <c r="AP78" s="1" t="str">
        <f>IF(AL78=0,"",VLOOKUP(AL78,C78:$V$620,8,FALSE))</f>
        <v/>
      </c>
      <c r="AQ78" s="1" t="str">
        <f>IF(AL78=0,"",VLOOKUP(AL78,C78:$V$620,13,FALSE))</f>
        <v/>
      </c>
    </row>
    <row r="79" spans="2:43">
      <c r="B79" s="122"/>
      <c r="C79" s="163"/>
      <c r="D79" s="167"/>
      <c r="E79" s="172"/>
      <c r="F79" s="168"/>
      <c r="G79" s="167"/>
      <c r="H79" s="172"/>
      <c r="I79" s="168"/>
      <c r="J79" s="167"/>
      <c r="K79" s="168"/>
      <c r="L79" s="167"/>
      <c r="M79" s="172"/>
      <c r="N79" s="168"/>
      <c r="O79" s="163"/>
      <c r="P79" s="157"/>
      <c r="Q79" s="160"/>
      <c r="R79" s="154"/>
      <c r="S79" s="157"/>
      <c r="T79" s="154"/>
      <c r="U79" s="157"/>
      <c r="V79" s="154"/>
      <c r="AB79" s="44"/>
      <c r="AC79" s="1" t="str">
        <f>IF($Q79="","0",VLOOKUP($Q79,登録データ!$Q$4:$R$19,2,FALSE))</f>
        <v>0</v>
      </c>
      <c r="AD79" s="1" t="str">
        <f t="shared" si="11"/>
        <v>00</v>
      </c>
      <c r="AE79" s="1" t="str">
        <f t="shared" si="8"/>
        <v/>
      </c>
      <c r="AF79" s="1" t="str">
        <f t="shared" si="2"/>
        <v>000000</v>
      </c>
      <c r="AG79" s="1" t="str">
        <f t="shared" si="3"/>
        <v/>
      </c>
      <c r="AH79" s="1">
        <f t="shared" si="4"/>
        <v>0</v>
      </c>
      <c r="AI79" s="197"/>
      <c r="AJ79" s="197"/>
      <c r="AL79" s="101">
        <f>C195</f>
        <v>0</v>
      </c>
      <c r="AM79" s="1" t="str">
        <f t="shared" si="5"/>
        <v/>
      </c>
      <c r="AN79" s="1" t="str">
        <f>IF(AL79=0,"",VLOOKUP(AL79,C79:$V$620,10,FALSE))</f>
        <v/>
      </c>
      <c r="AO79" s="1" t="str">
        <f t="shared" si="6"/>
        <v/>
      </c>
      <c r="AP79" s="1" t="str">
        <f>IF(AL79=0,"",VLOOKUP(AL79,C79:$V$620,8,FALSE))</f>
        <v/>
      </c>
      <c r="AQ79" s="1" t="str">
        <f>IF(AL79=0,"",VLOOKUP(AL79,C79:$V$620,13,FALSE))</f>
        <v/>
      </c>
    </row>
    <row r="80" spans="2:43" ht="19.5" thickBot="1">
      <c r="B80" s="196"/>
      <c r="C80" s="164"/>
      <c r="D80" s="169"/>
      <c r="E80" s="173"/>
      <c r="F80" s="170"/>
      <c r="G80" s="169"/>
      <c r="H80" s="173"/>
      <c r="I80" s="170"/>
      <c r="J80" s="169"/>
      <c r="K80" s="170"/>
      <c r="L80" s="169"/>
      <c r="M80" s="173"/>
      <c r="N80" s="170"/>
      <c r="O80" s="164"/>
      <c r="P80" s="158"/>
      <c r="Q80" s="161"/>
      <c r="R80" s="155"/>
      <c r="S80" s="158"/>
      <c r="T80" s="155"/>
      <c r="U80" s="158"/>
      <c r="V80" s="155"/>
      <c r="AB80" s="44"/>
      <c r="AC80" s="1" t="str">
        <f>IF($Q80="","0",VLOOKUP($Q80,登録データ!$Q$4:$R$19,2,FALSE))</f>
        <v>0</v>
      </c>
      <c r="AD80" s="1" t="str">
        <f t="shared" si="11"/>
        <v>00</v>
      </c>
      <c r="AE80" s="1" t="str">
        <f t="shared" si="8"/>
        <v/>
      </c>
      <c r="AF80" s="1" t="str">
        <f t="shared" si="2"/>
        <v>000000</v>
      </c>
      <c r="AG80" s="1" t="str">
        <f t="shared" si="3"/>
        <v/>
      </c>
      <c r="AH80" s="1">
        <f t="shared" si="4"/>
        <v>0</v>
      </c>
      <c r="AI80" s="197"/>
      <c r="AJ80" s="197"/>
      <c r="AL80" s="101">
        <f>C198</f>
        <v>0</v>
      </c>
      <c r="AM80" s="1" t="str">
        <f t="shared" si="5"/>
        <v/>
      </c>
      <c r="AN80" s="1" t="str">
        <f>IF(AL80=0,"",VLOOKUP(AL80,C80:$V$620,10,FALSE))</f>
        <v/>
      </c>
      <c r="AO80" s="1" t="str">
        <f t="shared" si="6"/>
        <v/>
      </c>
      <c r="AP80" s="1" t="str">
        <f>IF(AL80=0,"",VLOOKUP(AL80,C80:$V$620,8,FALSE))</f>
        <v/>
      </c>
      <c r="AQ80" s="1" t="str">
        <f>IF(AL80=0,"",VLOOKUP(AL80,C80:$V$620,13,FALSE))</f>
        <v/>
      </c>
    </row>
    <row r="81" spans="2:43" ht="19.5" thickTop="1">
      <c r="B81" s="195">
        <v>21</v>
      </c>
      <c r="C81" s="162"/>
      <c r="D81" s="165"/>
      <c r="E81" s="171"/>
      <c r="F81" s="166"/>
      <c r="G81" s="165"/>
      <c r="H81" s="171"/>
      <c r="I81" s="166"/>
      <c r="J81" s="165"/>
      <c r="K81" s="166"/>
      <c r="L81" s="165"/>
      <c r="M81" s="171"/>
      <c r="N81" s="166"/>
      <c r="O81" s="162"/>
      <c r="P81" s="156" t="s">
        <v>169</v>
      </c>
      <c r="Q81" s="159"/>
      <c r="R81" s="153"/>
      <c r="S81" s="156" t="str">
        <f t="shared" ref="S81" si="67">IF($Q81="","",IF(OR(RIGHT($Q81,1)="m",RIGHT($Q81,1)="H"),"分",""))</f>
        <v/>
      </c>
      <c r="T81" s="153"/>
      <c r="U81" s="157" t="str">
        <f t="shared" ref="U81" si="68">IF($Q81="","",IF(OR(RIGHT($Q81,1)="m",RIGHT($Q81,1)="H"),"秒","m"))</f>
        <v/>
      </c>
      <c r="V81" s="153"/>
      <c r="AB81" s="44"/>
      <c r="AC81" s="1" t="str">
        <f>IF($Q81="","0",VLOOKUP($Q81,登録データ!$Q$4:$R$19,2,FALSE))</f>
        <v>0</v>
      </c>
      <c r="AD81" s="1" t="str">
        <f t="shared" si="11"/>
        <v>00</v>
      </c>
      <c r="AE81" s="1" t="str">
        <f t="shared" si="8"/>
        <v/>
      </c>
      <c r="AF81" s="1" t="str">
        <f t="shared" si="2"/>
        <v>000000</v>
      </c>
      <c r="AG81" s="1" t="str">
        <f t="shared" si="3"/>
        <v/>
      </c>
      <c r="AH81" s="1">
        <f t="shared" si="4"/>
        <v>0</v>
      </c>
      <c r="AI81" s="197" t="str">
        <f>IF($C81="","",IF($C81="@",0,IF(COUNTIF($C$21:$C$620,$C81)=1,0,1)))</f>
        <v/>
      </c>
      <c r="AJ81" s="197" t="str">
        <f t="shared" ref="AJ81" si="69">IF($O81="","",IF(OR($O81="北海道",$O81="東京都",$O81="大阪府",$O81="京都府",RIGHT($O81,1)="県"),0,1))</f>
        <v/>
      </c>
      <c r="AL81" s="101">
        <f>C201</f>
        <v>0</v>
      </c>
      <c r="AM81" s="1" t="str">
        <f t="shared" si="5"/>
        <v/>
      </c>
      <c r="AN81" s="1" t="str">
        <f>IF(AL81=0,"",VLOOKUP(AL81,C81:$V$620,10,FALSE))</f>
        <v/>
      </c>
      <c r="AO81" s="1" t="str">
        <f t="shared" si="6"/>
        <v/>
      </c>
      <c r="AP81" s="1" t="str">
        <f>IF(AL81=0,"",VLOOKUP(AL81,C81:$V$620,8,FALSE))</f>
        <v/>
      </c>
      <c r="AQ81" s="1" t="str">
        <f>IF(AL81=0,"",VLOOKUP(AL81,C81:$V$620,13,FALSE))</f>
        <v/>
      </c>
    </row>
    <row r="82" spans="2:43">
      <c r="B82" s="122"/>
      <c r="C82" s="163"/>
      <c r="D82" s="167"/>
      <c r="E82" s="172"/>
      <c r="F82" s="168"/>
      <c r="G82" s="167"/>
      <c r="H82" s="172"/>
      <c r="I82" s="168"/>
      <c r="J82" s="167"/>
      <c r="K82" s="168"/>
      <c r="L82" s="167"/>
      <c r="M82" s="172"/>
      <c r="N82" s="168"/>
      <c r="O82" s="163"/>
      <c r="P82" s="157"/>
      <c r="Q82" s="160"/>
      <c r="R82" s="154"/>
      <c r="S82" s="157"/>
      <c r="T82" s="154"/>
      <c r="U82" s="157"/>
      <c r="V82" s="154"/>
      <c r="AB82" s="44"/>
      <c r="AC82" s="1" t="str">
        <f>IF($Q82="","0",VLOOKUP($Q82,登録データ!$Q$4:$R$19,2,FALSE))</f>
        <v>0</v>
      </c>
      <c r="AD82" s="1" t="str">
        <f t="shared" si="11"/>
        <v>00</v>
      </c>
      <c r="AE82" s="1" t="str">
        <f t="shared" si="8"/>
        <v/>
      </c>
      <c r="AF82" s="1" t="str">
        <f t="shared" si="2"/>
        <v>000000</v>
      </c>
      <c r="AG82" s="1" t="str">
        <f t="shared" si="3"/>
        <v/>
      </c>
      <c r="AH82" s="1">
        <f t="shared" si="4"/>
        <v>0</v>
      </c>
      <c r="AI82" s="197"/>
      <c r="AJ82" s="197"/>
      <c r="AL82" s="101">
        <f>C204</f>
        <v>0</v>
      </c>
      <c r="AM82" s="1" t="str">
        <f t="shared" si="5"/>
        <v/>
      </c>
      <c r="AN82" s="1" t="str">
        <f>IF(AL82=0,"",VLOOKUP(AL82,C82:$V$620,10,FALSE))</f>
        <v/>
      </c>
      <c r="AO82" s="1" t="str">
        <f t="shared" si="6"/>
        <v/>
      </c>
      <c r="AP82" s="1" t="str">
        <f>IF(AL82=0,"",VLOOKUP(AL82,C82:$V$620,8,FALSE))</f>
        <v/>
      </c>
      <c r="AQ82" s="1" t="str">
        <f>IF(AL82=0,"",VLOOKUP(AL82,C82:$V$620,13,FALSE))</f>
        <v/>
      </c>
    </row>
    <row r="83" spans="2:43" ht="19.5" thickBot="1">
      <c r="B83" s="196"/>
      <c r="C83" s="164"/>
      <c r="D83" s="169"/>
      <c r="E83" s="173"/>
      <c r="F83" s="170"/>
      <c r="G83" s="169"/>
      <c r="H83" s="173"/>
      <c r="I83" s="170"/>
      <c r="J83" s="169"/>
      <c r="K83" s="170"/>
      <c r="L83" s="169"/>
      <c r="M83" s="173"/>
      <c r="N83" s="170"/>
      <c r="O83" s="164"/>
      <c r="P83" s="158"/>
      <c r="Q83" s="161"/>
      <c r="R83" s="155"/>
      <c r="S83" s="158"/>
      <c r="T83" s="155"/>
      <c r="U83" s="158"/>
      <c r="V83" s="155"/>
      <c r="AB83" s="44"/>
      <c r="AC83" s="1" t="str">
        <f>IF($Q83="","0",VLOOKUP($Q83,登録データ!$Q$4:$R$19,2,FALSE))</f>
        <v>0</v>
      </c>
      <c r="AD83" s="1" t="str">
        <f t="shared" si="11"/>
        <v>00</v>
      </c>
      <c r="AE83" s="1" t="str">
        <f t="shared" si="8"/>
        <v/>
      </c>
      <c r="AF83" s="1" t="str">
        <f t="shared" si="2"/>
        <v>000000</v>
      </c>
      <c r="AG83" s="1" t="str">
        <f t="shared" si="3"/>
        <v/>
      </c>
      <c r="AH83" s="1">
        <f t="shared" si="4"/>
        <v>0</v>
      </c>
      <c r="AI83" s="197"/>
      <c r="AJ83" s="197"/>
      <c r="AL83" s="101">
        <f>C207</f>
        <v>0</v>
      </c>
      <c r="AM83" s="1" t="str">
        <f t="shared" si="5"/>
        <v/>
      </c>
      <c r="AN83" s="1" t="str">
        <f>IF(AL83=0,"",VLOOKUP(AL83,C83:$V$620,10,FALSE))</f>
        <v/>
      </c>
      <c r="AO83" s="1" t="str">
        <f t="shared" si="6"/>
        <v/>
      </c>
      <c r="AP83" s="1" t="str">
        <f>IF(AL83=0,"",VLOOKUP(AL83,C83:$V$620,8,FALSE))</f>
        <v/>
      </c>
      <c r="AQ83" s="1" t="str">
        <f>IF(AL83=0,"",VLOOKUP(AL83,C83:$V$620,13,FALSE))</f>
        <v/>
      </c>
    </row>
    <row r="84" spans="2:43" ht="19.5" thickTop="1">
      <c r="B84" s="195">
        <v>22</v>
      </c>
      <c r="C84" s="162"/>
      <c r="D84" s="165"/>
      <c r="E84" s="171"/>
      <c r="F84" s="166"/>
      <c r="G84" s="165"/>
      <c r="H84" s="171"/>
      <c r="I84" s="166"/>
      <c r="J84" s="165"/>
      <c r="K84" s="166"/>
      <c r="L84" s="165"/>
      <c r="M84" s="171"/>
      <c r="N84" s="166"/>
      <c r="O84" s="162"/>
      <c r="P84" s="156" t="s">
        <v>169</v>
      </c>
      <c r="Q84" s="159"/>
      <c r="R84" s="153"/>
      <c r="S84" s="156" t="str">
        <f t="shared" ref="S84" si="70">IF($Q84="","",IF(OR(RIGHT($Q84,1)="m",RIGHT($Q84,1)="H"),"分",""))</f>
        <v/>
      </c>
      <c r="T84" s="153"/>
      <c r="U84" s="157" t="str">
        <f t="shared" ref="U84" si="71">IF($Q84="","",IF(OR(RIGHT($Q84,1)="m",RIGHT($Q84,1)="H"),"秒","m"))</f>
        <v/>
      </c>
      <c r="V84" s="153"/>
      <c r="AB84" s="44"/>
      <c r="AC84" s="1" t="str">
        <f>IF($Q84="","0",VLOOKUP($Q84,登録データ!$Q$4:$R$19,2,FALSE))</f>
        <v>0</v>
      </c>
      <c r="AD84" s="1" t="str">
        <f t="shared" si="11"/>
        <v>00</v>
      </c>
      <c r="AE84" s="1" t="str">
        <f t="shared" si="8"/>
        <v/>
      </c>
      <c r="AF84" s="1" t="str">
        <f t="shared" si="2"/>
        <v>000000</v>
      </c>
      <c r="AG84" s="1" t="str">
        <f t="shared" si="3"/>
        <v/>
      </c>
      <c r="AH84" s="1">
        <f t="shared" si="4"/>
        <v>0</v>
      </c>
      <c r="AI84" s="197" t="str">
        <f>IF($C84="","",IF($C84="@",0,IF(COUNTIF($C$21:$C$620,$C84)=1,0,1)))</f>
        <v/>
      </c>
      <c r="AJ84" s="197" t="str">
        <f t="shared" ref="AJ84" si="72">IF($O84="","",IF(OR($O84="北海道",$O84="東京都",$O84="大阪府",$O84="京都府",RIGHT($O84,1)="県"),0,1))</f>
        <v/>
      </c>
      <c r="AL84" s="101">
        <f>C210</f>
        <v>0</v>
      </c>
      <c r="AM84" s="1" t="str">
        <f t="shared" si="5"/>
        <v/>
      </c>
      <c r="AN84" s="1" t="str">
        <f>IF(AL84=0,"",VLOOKUP(AL84,C84:$V$620,10,FALSE))</f>
        <v/>
      </c>
      <c r="AO84" s="1" t="str">
        <f t="shared" si="6"/>
        <v/>
      </c>
      <c r="AP84" s="1" t="str">
        <f>IF(AL84=0,"",VLOOKUP(AL84,C84:$V$620,8,FALSE))</f>
        <v/>
      </c>
      <c r="AQ84" s="1" t="str">
        <f>IF(AL84=0,"",VLOOKUP(AL84,C84:$V$620,13,FALSE))</f>
        <v/>
      </c>
    </row>
    <row r="85" spans="2:43">
      <c r="B85" s="122"/>
      <c r="C85" s="163"/>
      <c r="D85" s="167"/>
      <c r="E85" s="172"/>
      <c r="F85" s="168"/>
      <c r="G85" s="167"/>
      <c r="H85" s="172"/>
      <c r="I85" s="168"/>
      <c r="J85" s="167"/>
      <c r="K85" s="168"/>
      <c r="L85" s="167"/>
      <c r="M85" s="172"/>
      <c r="N85" s="168"/>
      <c r="O85" s="163"/>
      <c r="P85" s="157"/>
      <c r="Q85" s="160"/>
      <c r="R85" s="154"/>
      <c r="S85" s="157"/>
      <c r="T85" s="154"/>
      <c r="U85" s="157"/>
      <c r="V85" s="154"/>
      <c r="AB85" s="44"/>
      <c r="AC85" s="1" t="str">
        <f>IF($Q85="","0",VLOOKUP($Q85,登録データ!$Q$4:$R$19,2,FALSE))</f>
        <v>0</v>
      </c>
      <c r="AD85" s="1" t="str">
        <f t="shared" si="11"/>
        <v>00</v>
      </c>
      <c r="AE85" s="1" t="str">
        <f t="shared" si="8"/>
        <v/>
      </c>
      <c r="AF85" s="1" t="str">
        <f t="shared" ref="AF85:AF148" si="73">IF($AE85=2,IF($T85="","0000",CONCATENATE(RIGHT($T85+100,2),$AD85)),IF($T85="","000000",CONCATENATE(RIGHT($R85+100,2),RIGHT($T85+100,2),$AD85)))</f>
        <v>000000</v>
      </c>
      <c r="AG85" s="1" t="str">
        <f t="shared" ref="AG85:AG148" si="74">IF($Q85="","",CONCATENATE($AC85," ",IF($AE85=1,RIGHT($AF85+10000000,7),RIGHT($AF85+100000,5))))</f>
        <v/>
      </c>
      <c r="AH85" s="1">
        <f t="shared" si="4"/>
        <v>0</v>
      </c>
      <c r="AI85" s="197"/>
      <c r="AJ85" s="197"/>
      <c r="AL85" s="101">
        <f>C213</f>
        <v>0</v>
      </c>
      <c r="AM85" s="1" t="str">
        <f t="shared" si="5"/>
        <v/>
      </c>
      <c r="AN85" s="1" t="str">
        <f>IF(AL85=0,"",VLOOKUP(AL85,C85:$V$620,10,FALSE))</f>
        <v/>
      </c>
      <c r="AO85" s="1" t="str">
        <f t="shared" si="6"/>
        <v/>
      </c>
      <c r="AP85" s="1" t="str">
        <f>IF(AL85=0,"",VLOOKUP(AL85,C85:$V$620,8,FALSE))</f>
        <v/>
      </c>
      <c r="AQ85" s="1" t="str">
        <f>IF(AL85=0,"",VLOOKUP(AL85,C85:$V$620,13,FALSE))</f>
        <v/>
      </c>
    </row>
    <row r="86" spans="2:43" ht="19.5" thickBot="1">
      <c r="B86" s="196"/>
      <c r="C86" s="164"/>
      <c r="D86" s="169"/>
      <c r="E86" s="173"/>
      <c r="F86" s="170"/>
      <c r="G86" s="169"/>
      <c r="H86" s="173"/>
      <c r="I86" s="170"/>
      <c r="J86" s="169"/>
      <c r="K86" s="170"/>
      <c r="L86" s="169"/>
      <c r="M86" s="173"/>
      <c r="N86" s="170"/>
      <c r="O86" s="164"/>
      <c r="P86" s="158"/>
      <c r="Q86" s="161"/>
      <c r="R86" s="155"/>
      <c r="S86" s="158"/>
      <c r="T86" s="155"/>
      <c r="U86" s="158"/>
      <c r="V86" s="155"/>
      <c r="AB86" s="44"/>
      <c r="AC86" s="1" t="str">
        <f>IF($Q86="","0",VLOOKUP($Q86,登録データ!$Q$4:$R$19,2,FALSE))</f>
        <v>0</v>
      </c>
      <c r="AD86" s="1" t="str">
        <f t="shared" ref="AD86:AD149" si="75">IF($V86="","00",IF(LEN($V86)=1,$V86*10,$V86))</f>
        <v>00</v>
      </c>
      <c r="AE86" s="1" t="str">
        <f t="shared" ref="AE86:AE149" si="76">IF($Q86="","",IF(OR(RIGHT($Q86,1)="m",RIGHT($Q86,1)="H"),1,2))</f>
        <v/>
      </c>
      <c r="AF86" s="1" t="str">
        <f t="shared" si="73"/>
        <v>000000</v>
      </c>
      <c r="AG86" s="1" t="str">
        <f t="shared" si="74"/>
        <v/>
      </c>
      <c r="AH86" s="1">
        <f t="shared" ref="AH86:AH149" si="77">IF(OR(RIGHT($Q86,1)="m",RIGHT($Q86,1)="H",RIGHT($Q86,1)="W",RIGHT($Q86,1)="C"),IF(VALUE($Q86)&gt;59,1,0),0)</f>
        <v>0</v>
      </c>
      <c r="AI86" s="197"/>
      <c r="AJ86" s="197"/>
      <c r="AL86" s="101">
        <f>C216</f>
        <v>0</v>
      </c>
      <c r="AM86" s="1" t="str">
        <f t="shared" si="5"/>
        <v/>
      </c>
      <c r="AN86" s="1" t="str">
        <f>IF(AL86=0,"",VLOOKUP(AL86,C86:$V$620,10,FALSE))</f>
        <v/>
      </c>
      <c r="AO86" s="1" t="str">
        <f t="shared" si="6"/>
        <v/>
      </c>
      <c r="AP86" s="1" t="str">
        <f>IF(AL86=0,"",VLOOKUP(AL86,C86:$V$620,8,FALSE))</f>
        <v/>
      </c>
      <c r="AQ86" s="1" t="str">
        <f>IF(AL86=0,"",VLOOKUP(AL86,C86:$V$620,13,FALSE))</f>
        <v/>
      </c>
    </row>
    <row r="87" spans="2:43" ht="19.5" thickTop="1">
      <c r="B87" s="195">
        <v>23</v>
      </c>
      <c r="C87" s="162"/>
      <c r="D87" s="165"/>
      <c r="E87" s="171"/>
      <c r="F87" s="166"/>
      <c r="G87" s="165"/>
      <c r="H87" s="171"/>
      <c r="I87" s="166"/>
      <c r="J87" s="165"/>
      <c r="K87" s="166"/>
      <c r="L87" s="165"/>
      <c r="M87" s="171"/>
      <c r="N87" s="166"/>
      <c r="O87" s="162"/>
      <c r="P87" s="156" t="s">
        <v>169</v>
      </c>
      <c r="Q87" s="159"/>
      <c r="R87" s="153"/>
      <c r="S87" s="156" t="str">
        <f t="shared" ref="S87" si="78">IF($Q87="","",IF(OR(RIGHT($Q87,1)="m",RIGHT($Q87,1)="H"),"分",""))</f>
        <v/>
      </c>
      <c r="T87" s="153"/>
      <c r="U87" s="157" t="str">
        <f t="shared" ref="U87" si="79">IF($Q87="","",IF(OR(RIGHT($Q87,1)="m",RIGHT($Q87,1)="H"),"秒","m"))</f>
        <v/>
      </c>
      <c r="V87" s="153"/>
      <c r="AB87" s="44"/>
      <c r="AC87" s="1" t="str">
        <f>IF($Q87="","0",VLOOKUP($Q87,登録データ!$Q$4:$R$19,2,FALSE))</f>
        <v>0</v>
      </c>
      <c r="AD87" s="1" t="str">
        <f t="shared" si="75"/>
        <v>00</v>
      </c>
      <c r="AE87" s="1" t="str">
        <f t="shared" si="76"/>
        <v/>
      </c>
      <c r="AF87" s="1" t="str">
        <f t="shared" si="73"/>
        <v>000000</v>
      </c>
      <c r="AG87" s="1" t="str">
        <f t="shared" si="74"/>
        <v/>
      </c>
      <c r="AH87" s="1">
        <f t="shared" si="77"/>
        <v>0</v>
      </c>
      <c r="AI87" s="197" t="str">
        <f>IF($C87="","",IF($C87="@",0,IF(COUNTIF($C$21:$C$620,$C87)=1,0,1)))</f>
        <v/>
      </c>
      <c r="AJ87" s="197" t="str">
        <f t="shared" ref="AJ87" si="80">IF($O87="","",IF(OR($O87="北海道",$O87="東京都",$O87="大阪府",$O87="京都府",RIGHT($O87,1)="県"),0,1))</f>
        <v/>
      </c>
      <c r="AL87" s="101">
        <f>C219</f>
        <v>0</v>
      </c>
      <c r="AM87" s="1" t="str">
        <f t="shared" ref="AM87:AM150" si="81">IF(AL87=0,"",VLOOKUP(AL87,$C$21:$F$620,2,FALSE))</f>
        <v/>
      </c>
      <c r="AN87" s="1" t="str">
        <f>IF(AL87=0,"",VLOOKUP(AL87,C87:$V$620,10,FALSE))</f>
        <v/>
      </c>
      <c r="AO87" s="1" t="str">
        <f t="shared" ref="AO87:AO150" si="82">LEFT(AN87,2)</f>
        <v/>
      </c>
      <c r="AP87" s="1" t="str">
        <f>IF(AL87=0,"",VLOOKUP(AL87,C87:$V$620,8,FALSE))</f>
        <v/>
      </c>
      <c r="AQ87" s="1" t="str">
        <f>IF(AL87=0,"",VLOOKUP(AL87,C87:$V$620,13,FALSE))</f>
        <v/>
      </c>
    </row>
    <row r="88" spans="2:43">
      <c r="B88" s="122"/>
      <c r="C88" s="163"/>
      <c r="D88" s="167"/>
      <c r="E88" s="172"/>
      <c r="F88" s="168"/>
      <c r="G88" s="167"/>
      <c r="H88" s="172"/>
      <c r="I88" s="168"/>
      <c r="J88" s="167"/>
      <c r="K88" s="168"/>
      <c r="L88" s="167"/>
      <c r="M88" s="172"/>
      <c r="N88" s="168"/>
      <c r="O88" s="163"/>
      <c r="P88" s="157"/>
      <c r="Q88" s="160"/>
      <c r="R88" s="154"/>
      <c r="S88" s="157"/>
      <c r="T88" s="154"/>
      <c r="U88" s="157"/>
      <c r="V88" s="154"/>
      <c r="AB88" s="44"/>
      <c r="AC88" s="1" t="str">
        <f>IF($Q88="","0",VLOOKUP($Q88,登録データ!$Q$4:$R$19,2,FALSE))</f>
        <v>0</v>
      </c>
      <c r="AD88" s="1" t="str">
        <f t="shared" si="75"/>
        <v>00</v>
      </c>
      <c r="AE88" s="1" t="str">
        <f t="shared" si="76"/>
        <v/>
      </c>
      <c r="AF88" s="1" t="str">
        <f t="shared" si="73"/>
        <v>000000</v>
      </c>
      <c r="AG88" s="1" t="str">
        <f t="shared" si="74"/>
        <v/>
      </c>
      <c r="AH88" s="1">
        <f t="shared" si="77"/>
        <v>0</v>
      </c>
      <c r="AI88" s="197"/>
      <c r="AJ88" s="197"/>
      <c r="AL88" s="101">
        <f>C222</f>
        <v>0</v>
      </c>
      <c r="AM88" s="1" t="str">
        <f t="shared" si="81"/>
        <v/>
      </c>
      <c r="AN88" s="1" t="str">
        <f>IF(AL88=0,"",VLOOKUP(AL88,C88:$V$620,10,FALSE))</f>
        <v/>
      </c>
      <c r="AO88" s="1" t="str">
        <f t="shared" si="82"/>
        <v/>
      </c>
      <c r="AP88" s="1" t="str">
        <f>IF(AL88=0,"",VLOOKUP(AL88,C88:$V$620,8,FALSE))</f>
        <v/>
      </c>
      <c r="AQ88" s="1" t="str">
        <f>IF(AL88=0,"",VLOOKUP(AL88,C88:$V$620,13,FALSE))</f>
        <v/>
      </c>
    </row>
    <row r="89" spans="2:43" ht="19.5" thickBot="1">
      <c r="B89" s="196"/>
      <c r="C89" s="164"/>
      <c r="D89" s="169"/>
      <c r="E89" s="173"/>
      <c r="F89" s="170"/>
      <c r="G89" s="169"/>
      <c r="H89" s="173"/>
      <c r="I89" s="170"/>
      <c r="J89" s="169"/>
      <c r="K89" s="170"/>
      <c r="L89" s="169"/>
      <c r="M89" s="173"/>
      <c r="N89" s="170"/>
      <c r="O89" s="164"/>
      <c r="P89" s="158"/>
      <c r="Q89" s="161"/>
      <c r="R89" s="155"/>
      <c r="S89" s="158"/>
      <c r="T89" s="155"/>
      <c r="U89" s="158"/>
      <c r="V89" s="155"/>
      <c r="AB89" s="44"/>
      <c r="AC89" s="1" t="str">
        <f>IF($Q89="","0",VLOOKUP($Q89,登録データ!$Q$4:$R$19,2,FALSE))</f>
        <v>0</v>
      </c>
      <c r="AD89" s="1" t="str">
        <f t="shared" si="75"/>
        <v>00</v>
      </c>
      <c r="AE89" s="1" t="str">
        <f t="shared" si="76"/>
        <v/>
      </c>
      <c r="AF89" s="1" t="str">
        <f t="shared" si="73"/>
        <v>000000</v>
      </c>
      <c r="AG89" s="1" t="str">
        <f t="shared" si="74"/>
        <v/>
      </c>
      <c r="AH89" s="1">
        <f t="shared" si="77"/>
        <v>0</v>
      </c>
      <c r="AI89" s="197"/>
      <c r="AJ89" s="197"/>
      <c r="AL89" s="101">
        <f>C225</f>
        <v>0</v>
      </c>
      <c r="AM89" s="1" t="str">
        <f t="shared" si="81"/>
        <v/>
      </c>
      <c r="AN89" s="1" t="str">
        <f>IF(AL89=0,"",VLOOKUP(AL89,C89:$V$620,10,FALSE))</f>
        <v/>
      </c>
      <c r="AO89" s="1" t="str">
        <f t="shared" si="82"/>
        <v/>
      </c>
      <c r="AP89" s="1" t="str">
        <f>IF(AL89=0,"",VLOOKUP(AL89,C89:$V$620,8,FALSE))</f>
        <v/>
      </c>
      <c r="AQ89" s="1" t="str">
        <f>IF(AL89=0,"",VLOOKUP(AL89,C89:$V$620,13,FALSE))</f>
        <v/>
      </c>
    </row>
    <row r="90" spans="2:43" ht="19.5" thickTop="1">
      <c r="B90" s="195">
        <v>24</v>
      </c>
      <c r="C90" s="162"/>
      <c r="D90" s="165"/>
      <c r="E90" s="171"/>
      <c r="F90" s="166"/>
      <c r="G90" s="165"/>
      <c r="H90" s="171"/>
      <c r="I90" s="166"/>
      <c r="J90" s="165"/>
      <c r="K90" s="166"/>
      <c r="L90" s="165"/>
      <c r="M90" s="171"/>
      <c r="N90" s="166"/>
      <c r="O90" s="162"/>
      <c r="P90" s="156" t="s">
        <v>169</v>
      </c>
      <c r="Q90" s="159"/>
      <c r="R90" s="153"/>
      <c r="S90" s="156" t="str">
        <f t="shared" ref="S90" si="83">IF($Q90="","",IF(OR(RIGHT($Q90,1)="m",RIGHT($Q90,1)="H"),"分",""))</f>
        <v/>
      </c>
      <c r="T90" s="153"/>
      <c r="U90" s="157" t="str">
        <f t="shared" ref="U90" si="84">IF($Q90="","",IF(OR(RIGHT($Q90,1)="m",RIGHT($Q90,1)="H"),"秒","m"))</f>
        <v/>
      </c>
      <c r="V90" s="153"/>
      <c r="AB90" s="44"/>
      <c r="AC90" s="1" t="str">
        <f>IF($Q90="","0",VLOOKUP($Q90,登録データ!$Q$4:$R$19,2,FALSE))</f>
        <v>0</v>
      </c>
      <c r="AD90" s="1" t="str">
        <f t="shared" si="75"/>
        <v>00</v>
      </c>
      <c r="AE90" s="1" t="str">
        <f t="shared" si="76"/>
        <v/>
      </c>
      <c r="AF90" s="1" t="str">
        <f t="shared" si="73"/>
        <v>000000</v>
      </c>
      <c r="AG90" s="1" t="str">
        <f t="shared" si="74"/>
        <v/>
      </c>
      <c r="AH90" s="1">
        <f t="shared" si="77"/>
        <v>0</v>
      </c>
      <c r="AI90" s="197" t="str">
        <f>IF($C90="","",IF($C90="@",0,IF(COUNTIF($C$21:$C$620,$C90)=1,0,1)))</f>
        <v/>
      </c>
      <c r="AJ90" s="197" t="str">
        <f t="shared" ref="AJ90" si="85">IF($O90="","",IF(OR($O90="北海道",$O90="東京都",$O90="大阪府",$O90="京都府",RIGHT($O90,1)="県"),0,1))</f>
        <v/>
      </c>
      <c r="AL90" s="101">
        <f>C228</f>
        <v>0</v>
      </c>
      <c r="AM90" s="1" t="str">
        <f t="shared" si="81"/>
        <v/>
      </c>
      <c r="AN90" s="1" t="str">
        <f>IF(AL90=0,"",VLOOKUP(AL90,C90:$V$620,10,FALSE))</f>
        <v/>
      </c>
      <c r="AO90" s="1" t="str">
        <f t="shared" si="82"/>
        <v/>
      </c>
      <c r="AP90" s="1" t="str">
        <f>IF(AL90=0,"",VLOOKUP(AL90,C90:$V$620,8,FALSE))</f>
        <v/>
      </c>
      <c r="AQ90" s="1" t="str">
        <f>IF(AL90=0,"",VLOOKUP(AL90,C90:$V$620,13,FALSE))</f>
        <v/>
      </c>
    </row>
    <row r="91" spans="2:43">
      <c r="B91" s="122"/>
      <c r="C91" s="163"/>
      <c r="D91" s="167"/>
      <c r="E91" s="172"/>
      <c r="F91" s="168"/>
      <c r="G91" s="167"/>
      <c r="H91" s="172"/>
      <c r="I91" s="168"/>
      <c r="J91" s="167"/>
      <c r="K91" s="168"/>
      <c r="L91" s="167"/>
      <c r="M91" s="172"/>
      <c r="N91" s="168"/>
      <c r="O91" s="163"/>
      <c r="P91" s="157"/>
      <c r="Q91" s="160"/>
      <c r="R91" s="154"/>
      <c r="S91" s="157"/>
      <c r="T91" s="154"/>
      <c r="U91" s="157"/>
      <c r="V91" s="154"/>
      <c r="AB91" s="44"/>
      <c r="AC91" s="1" t="str">
        <f>IF($Q91="","0",VLOOKUP($Q91,登録データ!$Q$4:$R$19,2,FALSE))</f>
        <v>0</v>
      </c>
      <c r="AD91" s="1" t="str">
        <f t="shared" si="75"/>
        <v>00</v>
      </c>
      <c r="AE91" s="1" t="str">
        <f t="shared" si="76"/>
        <v/>
      </c>
      <c r="AF91" s="1" t="str">
        <f t="shared" si="73"/>
        <v>000000</v>
      </c>
      <c r="AG91" s="1" t="str">
        <f t="shared" si="74"/>
        <v/>
      </c>
      <c r="AH91" s="1">
        <f t="shared" si="77"/>
        <v>0</v>
      </c>
      <c r="AI91" s="197"/>
      <c r="AJ91" s="197"/>
      <c r="AL91" s="101">
        <f>C231</f>
        <v>0</v>
      </c>
      <c r="AM91" s="1" t="str">
        <f t="shared" si="81"/>
        <v/>
      </c>
      <c r="AN91" s="1" t="str">
        <f>IF(AL91=0,"",VLOOKUP(AL91,C91:$V$620,10,FALSE))</f>
        <v/>
      </c>
      <c r="AO91" s="1" t="str">
        <f t="shared" si="82"/>
        <v/>
      </c>
      <c r="AP91" s="1" t="str">
        <f>IF(AL91=0,"",VLOOKUP(AL91,C91:$V$620,8,FALSE))</f>
        <v/>
      </c>
      <c r="AQ91" s="1" t="str">
        <f>IF(AL91=0,"",VLOOKUP(AL91,C91:$V$620,13,FALSE))</f>
        <v/>
      </c>
    </row>
    <row r="92" spans="2:43" ht="19.5" thickBot="1">
      <c r="B92" s="196"/>
      <c r="C92" s="164"/>
      <c r="D92" s="169"/>
      <c r="E92" s="173"/>
      <c r="F92" s="170"/>
      <c r="G92" s="169"/>
      <c r="H92" s="173"/>
      <c r="I92" s="170"/>
      <c r="J92" s="169"/>
      <c r="K92" s="170"/>
      <c r="L92" s="169"/>
      <c r="M92" s="173"/>
      <c r="N92" s="170"/>
      <c r="O92" s="164"/>
      <c r="P92" s="158"/>
      <c r="Q92" s="161"/>
      <c r="R92" s="155"/>
      <c r="S92" s="158"/>
      <c r="T92" s="155"/>
      <c r="U92" s="158"/>
      <c r="V92" s="155"/>
      <c r="AB92" s="44"/>
      <c r="AC92" s="1" t="str">
        <f>IF($Q92="","0",VLOOKUP($Q92,登録データ!$Q$4:$R$19,2,FALSE))</f>
        <v>0</v>
      </c>
      <c r="AD92" s="1" t="str">
        <f t="shared" si="75"/>
        <v>00</v>
      </c>
      <c r="AE92" s="1" t="str">
        <f t="shared" si="76"/>
        <v/>
      </c>
      <c r="AF92" s="1" t="str">
        <f t="shared" si="73"/>
        <v>000000</v>
      </c>
      <c r="AG92" s="1" t="str">
        <f t="shared" si="74"/>
        <v/>
      </c>
      <c r="AH92" s="1">
        <f t="shared" si="77"/>
        <v>0</v>
      </c>
      <c r="AI92" s="197"/>
      <c r="AJ92" s="197"/>
      <c r="AL92" s="101">
        <f>C234</f>
        <v>0</v>
      </c>
      <c r="AM92" s="1" t="str">
        <f t="shared" si="81"/>
        <v/>
      </c>
      <c r="AN92" s="1" t="str">
        <f>IF(AL92=0,"",VLOOKUP(AL92,C92:$V$620,10,FALSE))</f>
        <v/>
      </c>
      <c r="AO92" s="1" t="str">
        <f t="shared" si="82"/>
        <v/>
      </c>
      <c r="AP92" s="1" t="str">
        <f>IF(AL92=0,"",VLOOKUP(AL92,C92:$V$620,8,FALSE))</f>
        <v/>
      </c>
      <c r="AQ92" s="1" t="str">
        <f>IF(AL92=0,"",VLOOKUP(AL92,C92:$V$620,13,FALSE))</f>
        <v/>
      </c>
    </row>
    <row r="93" spans="2:43" ht="19.5" thickTop="1">
      <c r="B93" s="195">
        <v>25</v>
      </c>
      <c r="C93" s="162"/>
      <c r="D93" s="165"/>
      <c r="E93" s="171"/>
      <c r="F93" s="166"/>
      <c r="G93" s="165"/>
      <c r="H93" s="171"/>
      <c r="I93" s="166"/>
      <c r="J93" s="165"/>
      <c r="K93" s="166"/>
      <c r="L93" s="165"/>
      <c r="M93" s="171"/>
      <c r="N93" s="166"/>
      <c r="O93" s="162"/>
      <c r="P93" s="156" t="s">
        <v>169</v>
      </c>
      <c r="Q93" s="159"/>
      <c r="R93" s="153"/>
      <c r="S93" s="156" t="str">
        <f t="shared" ref="S93" si="86">IF($Q93="","",IF(OR(RIGHT($Q93,1)="m",RIGHT($Q93,1)="H"),"分",""))</f>
        <v/>
      </c>
      <c r="T93" s="153"/>
      <c r="U93" s="157" t="str">
        <f t="shared" ref="U93" si="87">IF($Q93="","",IF(OR(RIGHT($Q93,1)="m",RIGHT($Q93,1)="H"),"秒","m"))</f>
        <v/>
      </c>
      <c r="V93" s="153"/>
      <c r="AB93" s="44"/>
      <c r="AC93" s="1" t="str">
        <f>IF($Q93="","0",VLOOKUP($Q93,登録データ!$Q$4:$R$19,2,FALSE))</f>
        <v>0</v>
      </c>
      <c r="AD93" s="1" t="str">
        <f t="shared" si="75"/>
        <v>00</v>
      </c>
      <c r="AE93" s="1" t="str">
        <f t="shared" si="76"/>
        <v/>
      </c>
      <c r="AF93" s="1" t="str">
        <f t="shared" si="73"/>
        <v>000000</v>
      </c>
      <c r="AG93" s="1" t="str">
        <f t="shared" si="74"/>
        <v/>
      </c>
      <c r="AH93" s="1">
        <f t="shared" si="77"/>
        <v>0</v>
      </c>
      <c r="AI93" s="197" t="str">
        <f>IF($C93="","",IF($C93="@",0,IF(COUNTIF($C$21:$C$620,$C93)=1,0,1)))</f>
        <v/>
      </c>
      <c r="AJ93" s="197" t="str">
        <f t="shared" ref="AJ93" si="88">IF($O93="","",IF(OR($O93="北海道",$O93="東京都",$O93="大阪府",$O93="京都府",RIGHT($O93,1)="県"),0,1))</f>
        <v/>
      </c>
      <c r="AL93" s="101">
        <f>C237</f>
        <v>0</v>
      </c>
      <c r="AM93" s="1" t="str">
        <f t="shared" si="81"/>
        <v/>
      </c>
      <c r="AN93" s="1" t="str">
        <f>IF(AL93=0,"",VLOOKUP(AL93,C93:$V$620,10,FALSE))</f>
        <v/>
      </c>
      <c r="AO93" s="1" t="str">
        <f t="shared" si="82"/>
        <v/>
      </c>
      <c r="AP93" s="1" t="str">
        <f>IF(AL93=0,"",VLOOKUP(AL93,C93:$V$620,8,FALSE))</f>
        <v/>
      </c>
      <c r="AQ93" s="1" t="str">
        <f>IF(AL93=0,"",VLOOKUP(AL93,C93:$V$620,13,FALSE))</f>
        <v/>
      </c>
    </row>
    <row r="94" spans="2:43">
      <c r="B94" s="122"/>
      <c r="C94" s="163"/>
      <c r="D94" s="167"/>
      <c r="E94" s="172"/>
      <c r="F94" s="168"/>
      <c r="G94" s="167"/>
      <c r="H94" s="172"/>
      <c r="I94" s="168"/>
      <c r="J94" s="167"/>
      <c r="K94" s="168"/>
      <c r="L94" s="167"/>
      <c r="M94" s="172"/>
      <c r="N94" s="168"/>
      <c r="O94" s="163"/>
      <c r="P94" s="157"/>
      <c r="Q94" s="160"/>
      <c r="R94" s="154"/>
      <c r="S94" s="157"/>
      <c r="T94" s="154"/>
      <c r="U94" s="157"/>
      <c r="V94" s="154"/>
      <c r="AB94" s="44"/>
      <c r="AC94" s="1" t="str">
        <f>IF($Q94="","0",VLOOKUP($Q94,登録データ!$Q$4:$R$19,2,FALSE))</f>
        <v>0</v>
      </c>
      <c r="AD94" s="1" t="str">
        <f t="shared" si="75"/>
        <v>00</v>
      </c>
      <c r="AE94" s="1" t="str">
        <f t="shared" si="76"/>
        <v/>
      </c>
      <c r="AF94" s="1" t="str">
        <f t="shared" si="73"/>
        <v>000000</v>
      </c>
      <c r="AG94" s="1" t="str">
        <f t="shared" si="74"/>
        <v/>
      </c>
      <c r="AH94" s="1">
        <f t="shared" si="77"/>
        <v>0</v>
      </c>
      <c r="AI94" s="197"/>
      <c r="AJ94" s="197"/>
      <c r="AL94" s="101">
        <f>C240</f>
        <v>0</v>
      </c>
      <c r="AM94" s="1" t="str">
        <f t="shared" si="81"/>
        <v/>
      </c>
      <c r="AN94" s="1" t="str">
        <f>IF(AL94=0,"",VLOOKUP(AL94,C94:$V$620,10,FALSE))</f>
        <v/>
      </c>
      <c r="AO94" s="1" t="str">
        <f t="shared" si="82"/>
        <v/>
      </c>
      <c r="AP94" s="1" t="str">
        <f>IF(AL94=0,"",VLOOKUP(AL94,C94:$V$620,8,FALSE))</f>
        <v/>
      </c>
      <c r="AQ94" s="1" t="str">
        <f>IF(AL94=0,"",VLOOKUP(AL94,C94:$V$620,13,FALSE))</f>
        <v/>
      </c>
    </row>
    <row r="95" spans="2:43" ht="19.5" thickBot="1">
      <c r="B95" s="196"/>
      <c r="C95" s="164"/>
      <c r="D95" s="169"/>
      <c r="E95" s="173"/>
      <c r="F95" s="170"/>
      <c r="G95" s="169"/>
      <c r="H95" s="173"/>
      <c r="I95" s="170"/>
      <c r="J95" s="169"/>
      <c r="K95" s="170"/>
      <c r="L95" s="169"/>
      <c r="M95" s="173"/>
      <c r="N95" s="170"/>
      <c r="O95" s="164"/>
      <c r="P95" s="158"/>
      <c r="Q95" s="161"/>
      <c r="R95" s="155"/>
      <c r="S95" s="158"/>
      <c r="T95" s="155"/>
      <c r="U95" s="158"/>
      <c r="V95" s="155"/>
      <c r="AB95" s="44"/>
      <c r="AC95" s="1" t="str">
        <f>IF($Q95="","0",VLOOKUP($Q95,登録データ!$Q$4:$R$19,2,FALSE))</f>
        <v>0</v>
      </c>
      <c r="AD95" s="1" t="str">
        <f t="shared" si="75"/>
        <v>00</v>
      </c>
      <c r="AE95" s="1" t="str">
        <f t="shared" si="76"/>
        <v/>
      </c>
      <c r="AF95" s="1" t="str">
        <f t="shared" si="73"/>
        <v>000000</v>
      </c>
      <c r="AG95" s="1" t="str">
        <f t="shared" si="74"/>
        <v/>
      </c>
      <c r="AH95" s="1">
        <f t="shared" si="77"/>
        <v>0</v>
      </c>
      <c r="AI95" s="197"/>
      <c r="AJ95" s="197"/>
      <c r="AL95" s="101">
        <f>C243</f>
        <v>0</v>
      </c>
      <c r="AM95" s="1" t="str">
        <f t="shared" si="81"/>
        <v/>
      </c>
      <c r="AN95" s="1" t="str">
        <f>IF(AL95=0,"",VLOOKUP(AL95,C95:$V$620,10,FALSE))</f>
        <v/>
      </c>
      <c r="AO95" s="1" t="str">
        <f t="shared" si="82"/>
        <v/>
      </c>
      <c r="AP95" s="1" t="str">
        <f>IF(AL95=0,"",VLOOKUP(AL95,C95:$V$620,8,FALSE))</f>
        <v/>
      </c>
      <c r="AQ95" s="1" t="str">
        <f>IF(AL95=0,"",VLOOKUP(AL95,C95:$V$620,13,FALSE))</f>
        <v/>
      </c>
    </row>
    <row r="96" spans="2:43" ht="19.5" thickTop="1">
      <c r="B96" s="195">
        <v>26</v>
      </c>
      <c r="C96" s="162"/>
      <c r="D96" s="165"/>
      <c r="E96" s="171"/>
      <c r="F96" s="166"/>
      <c r="G96" s="165"/>
      <c r="H96" s="171"/>
      <c r="I96" s="166"/>
      <c r="J96" s="165"/>
      <c r="K96" s="166"/>
      <c r="L96" s="165"/>
      <c r="M96" s="171"/>
      <c r="N96" s="166"/>
      <c r="O96" s="162"/>
      <c r="P96" s="156" t="s">
        <v>169</v>
      </c>
      <c r="Q96" s="159"/>
      <c r="R96" s="153"/>
      <c r="S96" s="156" t="str">
        <f t="shared" ref="S96" si="89">IF($Q96="","",IF(OR(RIGHT($Q96,1)="m",RIGHT($Q96,1)="H"),"分",""))</f>
        <v/>
      </c>
      <c r="T96" s="153"/>
      <c r="U96" s="157" t="str">
        <f t="shared" ref="U96" si="90">IF($Q96="","",IF(OR(RIGHT($Q96,1)="m",RIGHT($Q96,1)="H"),"秒","m"))</f>
        <v/>
      </c>
      <c r="V96" s="153"/>
      <c r="AB96" s="44"/>
      <c r="AC96" s="1" t="str">
        <f>IF($Q96="","0",VLOOKUP($Q96,登録データ!$Q$4:$R$19,2,FALSE))</f>
        <v>0</v>
      </c>
      <c r="AD96" s="1" t="str">
        <f t="shared" si="75"/>
        <v>00</v>
      </c>
      <c r="AE96" s="1" t="str">
        <f t="shared" si="76"/>
        <v/>
      </c>
      <c r="AF96" s="1" t="str">
        <f t="shared" si="73"/>
        <v>000000</v>
      </c>
      <c r="AG96" s="1" t="str">
        <f t="shared" si="74"/>
        <v/>
      </c>
      <c r="AH96" s="1">
        <f t="shared" si="77"/>
        <v>0</v>
      </c>
      <c r="AI96" s="197" t="str">
        <f>IF($C96="","",IF($C96="@",0,IF(COUNTIF($C$21:$C$620,$C96)=1,0,1)))</f>
        <v/>
      </c>
      <c r="AJ96" s="197" t="str">
        <f t="shared" ref="AJ96" si="91">IF($O96="","",IF(OR($O96="北海道",$O96="東京都",$O96="大阪府",$O96="京都府",RIGHT($O96,1)="県"),0,1))</f>
        <v/>
      </c>
      <c r="AL96" s="101">
        <f>C246</f>
        <v>0</v>
      </c>
      <c r="AM96" s="1" t="str">
        <f t="shared" si="81"/>
        <v/>
      </c>
      <c r="AN96" s="1" t="str">
        <f>IF(AL96=0,"",VLOOKUP(AL96,C96:$V$620,10,FALSE))</f>
        <v/>
      </c>
      <c r="AO96" s="1" t="str">
        <f t="shared" si="82"/>
        <v/>
      </c>
      <c r="AP96" s="1" t="str">
        <f>IF(AL96=0,"",VLOOKUP(AL96,C96:$V$620,8,FALSE))</f>
        <v/>
      </c>
      <c r="AQ96" s="1" t="str">
        <f>IF(AL96=0,"",VLOOKUP(AL96,C96:$V$620,13,FALSE))</f>
        <v/>
      </c>
    </row>
    <row r="97" spans="2:43">
      <c r="B97" s="122"/>
      <c r="C97" s="163"/>
      <c r="D97" s="167"/>
      <c r="E97" s="172"/>
      <c r="F97" s="168"/>
      <c r="G97" s="167"/>
      <c r="H97" s="172"/>
      <c r="I97" s="168"/>
      <c r="J97" s="167"/>
      <c r="K97" s="168"/>
      <c r="L97" s="167"/>
      <c r="M97" s="172"/>
      <c r="N97" s="168"/>
      <c r="O97" s="163"/>
      <c r="P97" s="157"/>
      <c r="Q97" s="160"/>
      <c r="R97" s="154"/>
      <c r="S97" s="157"/>
      <c r="T97" s="154"/>
      <c r="U97" s="157"/>
      <c r="V97" s="154"/>
      <c r="AB97" s="44"/>
      <c r="AC97" s="1" t="str">
        <f>IF($Q97="","0",VLOOKUP($Q97,登録データ!$Q$4:$R$19,2,FALSE))</f>
        <v>0</v>
      </c>
      <c r="AD97" s="1" t="str">
        <f t="shared" si="75"/>
        <v>00</v>
      </c>
      <c r="AE97" s="1" t="str">
        <f t="shared" si="76"/>
        <v/>
      </c>
      <c r="AF97" s="1" t="str">
        <f t="shared" si="73"/>
        <v>000000</v>
      </c>
      <c r="AG97" s="1" t="str">
        <f t="shared" si="74"/>
        <v/>
      </c>
      <c r="AH97" s="1">
        <f t="shared" si="77"/>
        <v>0</v>
      </c>
      <c r="AI97" s="197"/>
      <c r="AJ97" s="197"/>
      <c r="AL97" s="101">
        <f>C249</f>
        <v>0</v>
      </c>
      <c r="AM97" s="1" t="str">
        <f t="shared" si="81"/>
        <v/>
      </c>
      <c r="AN97" s="1" t="str">
        <f>IF(AL97=0,"",VLOOKUP(AL97,C97:$V$620,10,FALSE))</f>
        <v/>
      </c>
      <c r="AO97" s="1" t="str">
        <f t="shared" si="82"/>
        <v/>
      </c>
      <c r="AP97" s="1" t="str">
        <f>IF(AL97=0,"",VLOOKUP(AL97,C97:$V$620,8,FALSE))</f>
        <v/>
      </c>
      <c r="AQ97" s="1" t="str">
        <f>IF(AL97=0,"",VLOOKUP(AL97,C97:$V$620,13,FALSE))</f>
        <v/>
      </c>
    </row>
    <row r="98" spans="2:43" ht="19.5" thickBot="1">
      <c r="B98" s="196"/>
      <c r="C98" s="164"/>
      <c r="D98" s="169"/>
      <c r="E98" s="173"/>
      <c r="F98" s="170"/>
      <c r="G98" s="169"/>
      <c r="H98" s="173"/>
      <c r="I98" s="170"/>
      <c r="J98" s="169"/>
      <c r="K98" s="170"/>
      <c r="L98" s="169"/>
      <c r="M98" s="173"/>
      <c r="N98" s="170"/>
      <c r="O98" s="164"/>
      <c r="P98" s="158"/>
      <c r="Q98" s="161"/>
      <c r="R98" s="155"/>
      <c r="S98" s="158"/>
      <c r="T98" s="155"/>
      <c r="U98" s="158"/>
      <c r="V98" s="155"/>
      <c r="AB98" s="44"/>
      <c r="AC98" s="1" t="str">
        <f>IF($Q98="","0",VLOOKUP($Q98,登録データ!$Q$4:$R$19,2,FALSE))</f>
        <v>0</v>
      </c>
      <c r="AD98" s="1" t="str">
        <f t="shared" si="75"/>
        <v>00</v>
      </c>
      <c r="AE98" s="1" t="str">
        <f t="shared" si="76"/>
        <v/>
      </c>
      <c r="AF98" s="1" t="str">
        <f t="shared" si="73"/>
        <v>000000</v>
      </c>
      <c r="AG98" s="1" t="str">
        <f t="shared" si="74"/>
        <v/>
      </c>
      <c r="AH98" s="1">
        <f t="shared" si="77"/>
        <v>0</v>
      </c>
      <c r="AI98" s="197"/>
      <c r="AJ98" s="197"/>
      <c r="AL98" s="101">
        <f>C252</f>
        <v>0</v>
      </c>
      <c r="AM98" s="1" t="str">
        <f t="shared" si="81"/>
        <v/>
      </c>
      <c r="AN98" s="1" t="str">
        <f>IF(AL98=0,"",VLOOKUP(AL98,C98:$V$620,10,FALSE))</f>
        <v/>
      </c>
      <c r="AO98" s="1" t="str">
        <f t="shared" si="82"/>
        <v/>
      </c>
      <c r="AP98" s="1" t="str">
        <f>IF(AL98=0,"",VLOOKUP(AL98,C98:$V$620,8,FALSE))</f>
        <v/>
      </c>
      <c r="AQ98" s="1" t="str">
        <f>IF(AL98=0,"",VLOOKUP(AL98,C98:$V$620,13,FALSE))</f>
        <v/>
      </c>
    </row>
    <row r="99" spans="2:43" ht="19.5" thickTop="1">
      <c r="B99" s="195">
        <v>27</v>
      </c>
      <c r="C99" s="162"/>
      <c r="D99" s="165"/>
      <c r="E99" s="171"/>
      <c r="F99" s="166"/>
      <c r="G99" s="165"/>
      <c r="H99" s="171"/>
      <c r="I99" s="166"/>
      <c r="J99" s="165"/>
      <c r="K99" s="166"/>
      <c r="L99" s="165"/>
      <c r="M99" s="171"/>
      <c r="N99" s="166"/>
      <c r="O99" s="162"/>
      <c r="P99" s="156" t="s">
        <v>169</v>
      </c>
      <c r="Q99" s="159"/>
      <c r="R99" s="153"/>
      <c r="S99" s="156" t="str">
        <f t="shared" ref="S99" si="92">IF($Q99="","",IF(OR(RIGHT($Q99,1)="m",RIGHT($Q99,1)="H"),"分",""))</f>
        <v/>
      </c>
      <c r="T99" s="153"/>
      <c r="U99" s="157" t="str">
        <f t="shared" ref="U99" si="93">IF($Q99="","",IF(OR(RIGHT($Q99,1)="m",RIGHT($Q99,1)="H"),"秒","m"))</f>
        <v/>
      </c>
      <c r="V99" s="153"/>
      <c r="AB99" s="44"/>
      <c r="AC99" s="1" t="str">
        <f>IF($Q99="","0",VLOOKUP($Q99,登録データ!$Q$4:$R$19,2,FALSE))</f>
        <v>0</v>
      </c>
      <c r="AD99" s="1" t="str">
        <f t="shared" si="75"/>
        <v>00</v>
      </c>
      <c r="AE99" s="1" t="str">
        <f t="shared" si="76"/>
        <v/>
      </c>
      <c r="AF99" s="1" t="str">
        <f t="shared" si="73"/>
        <v>000000</v>
      </c>
      <c r="AG99" s="1" t="str">
        <f t="shared" si="74"/>
        <v/>
      </c>
      <c r="AH99" s="1">
        <f t="shared" si="77"/>
        <v>0</v>
      </c>
      <c r="AI99" s="197" t="str">
        <f>IF($C99="","",IF($C99="@",0,IF(COUNTIF($C$21:$C$620,$C99)=1,0,1)))</f>
        <v/>
      </c>
      <c r="AJ99" s="197" t="str">
        <f t="shared" ref="AJ99" si="94">IF($O99="","",IF(OR($O99="北海道",$O99="東京都",$O99="大阪府",$O99="京都府",RIGHT($O99,1)="県"),0,1))</f>
        <v/>
      </c>
      <c r="AL99" s="101">
        <f>C255</f>
        <v>0</v>
      </c>
      <c r="AM99" s="1" t="str">
        <f t="shared" si="81"/>
        <v/>
      </c>
      <c r="AN99" s="1" t="str">
        <f>IF(AL99=0,"",VLOOKUP(AL99,C99:$V$620,10,FALSE))</f>
        <v/>
      </c>
      <c r="AO99" s="1" t="str">
        <f t="shared" si="82"/>
        <v/>
      </c>
      <c r="AP99" s="1" t="str">
        <f>IF(AL99=0,"",VLOOKUP(AL99,C99:$V$620,8,FALSE))</f>
        <v/>
      </c>
      <c r="AQ99" s="1" t="str">
        <f>IF(AL99=0,"",VLOOKUP(AL99,C99:$V$620,13,FALSE))</f>
        <v/>
      </c>
    </row>
    <row r="100" spans="2:43">
      <c r="B100" s="122"/>
      <c r="C100" s="163"/>
      <c r="D100" s="167"/>
      <c r="E100" s="172"/>
      <c r="F100" s="168"/>
      <c r="G100" s="167"/>
      <c r="H100" s="172"/>
      <c r="I100" s="168"/>
      <c r="J100" s="167"/>
      <c r="K100" s="168"/>
      <c r="L100" s="167"/>
      <c r="M100" s="172"/>
      <c r="N100" s="168"/>
      <c r="O100" s="163"/>
      <c r="P100" s="157"/>
      <c r="Q100" s="160"/>
      <c r="R100" s="154"/>
      <c r="S100" s="157"/>
      <c r="T100" s="154"/>
      <c r="U100" s="157"/>
      <c r="V100" s="154"/>
      <c r="AB100" s="44"/>
      <c r="AC100" s="1" t="str">
        <f>IF($Q100="","0",VLOOKUP($Q100,登録データ!$Q$4:$R$19,2,FALSE))</f>
        <v>0</v>
      </c>
      <c r="AD100" s="1" t="str">
        <f t="shared" si="75"/>
        <v>00</v>
      </c>
      <c r="AE100" s="1" t="str">
        <f t="shared" si="76"/>
        <v/>
      </c>
      <c r="AF100" s="1" t="str">
        <f t="shared" si="73"/>
        <v>000000</v>
      </c>
      <c r="AG100" s="1" t="str">
        <f t="shared" si="74"/>
        <v/>
      </c>
      <c r="AH100" s="1">
        <f t="shared" si="77"/>
        <v>0</v>
      </c>
      <c r="AI100" s="197"/>
      <c r="AJ100" s="197"/>
      <c r="AL100" s="101">
        <f>C258</f>
        <v>0</v>
      </c>
      <c r="AM100" s="1" t="str">
        <f t="shared" si="81"/>
        <v/>
      </c>
      <c r="AN100" s="1" t="str">
        <f>IF(AL100=0,"",VLOOKUP(AL100,C100:$V$620,10,FALSE))</f>
        <v/>
      </c>
      <c r="AO100" s="1" t="str">
        <f t="shared" si="82"/>
        <v/>
      </c>
      <c r="AP100" s="1" t="str">
        <f>IF(AL100=0,"",VLOOKUP(AL100,C100:$V$620,8,FALSE))</f>
        <v/>
      </c>
      <c r="AQ100" s="1" t="str">
        <f>IF(AL100=0,"",VLOOKUP(AL100,C100:$V$620,13,FALSE))</f>
        <v/>
      </c>
    </row>
    <row r="101" spans="2:43" ht="19.5" thickBot="1">
      <c r="B101" s="196"/>
      <c r="C101" s="164"/>
      <c r="D101" s="169"/>
      <c r="E101" s="173"/>
      <c r="F101" s="170"/>
      <c r="G101" s="169"/>
      <c r="H101" s="173"/>
      <c r="I101" s="170"/>
      <c r="J101" s="169"/>
      <c r="K101" s="170"/>
      <c r="L101" s="169"/>
      <c r="M101" s="173"/>
      <c r="N101" s="170"/>
      <c r="O101" s="164"/>
      <c r="P101" s="158"/>
      <c r="Q101" s="161"/>
      <c r="R101" s="155"/>
      <c r="S101" s="158"/>
      <c r="T101" s="155"/>
      <c r="U101" s="158"/>
      <c r="V101" s="155"/>
      <c r="AB101" s="44"/>
      <c r="AC101" s="1" t="str">
        <f>IF($Q101="","0",VLOOKUP($Q101,登録データ!$Q$4:$R$19,2,FALSE))</f>
        <v>0</v>
      </c>
      <c r="AD101" s="1" t="str">
        <f t="shared" si="75"/>
        <v>00</v>
      </c>
      <c r="AE101" s="1" t="str">
        <f t="shared" si="76"/>
        <v/>
      </c>
      <c r="AF101" s="1" t="str">
        <f t="shared" si="73"/>
        <v>000000</v>
      </c>
      <c r="AG101" s="1" t="str">
        <f t="shared" si="74"/>
        <v/>
      </c>
      <c r="AH101" s="1">
        <f t="shared" si="77"/>
        <v>0</v>
      </c>
      <c r="AI101" s="197"/>
      <c r="AJ101" s="197"/>
      <c r="AL101" s="101">
        <f>C261</f>
        <v>0</v>
      </c>
      <c r="AM101" s="1" t="str">
        <f t="shared" si="81"/>
        <v/>
      </c>
      <c r="AN101" s="1" t="str">
        <f>IF(AL101=0,"",VLOOKUP(AL101,C101:$V$620,10,FALSE))</f>
        <v/>
      </c>
      <c r="AO101" s="1" t="str">
        <f t="shared" si="82"/>
        <v/>
      </c>
      <c r="AP101" s="1" t="str">
        <f>IF(AL101=0,"",VLOOKUP(AL101,C101:$V$620,8,FALSE))</f>
        <v/>
      </c>
      <c r="AQ101" s="1" t="str">
        <f>IF(AL101=0,"",VLOOKUP(AL101,C101:$V$620,13,FALSE))</f>
        <v/>
      </c>
    </row>
    <row r="102" spans="2:43" ht="19.5" thickTop="1">
      <c r="B102" s="195">
        <v>28</v>
      </c>
      <c r="C102" s="162"/>
      <c r="D102" s="165"/>
      <c r="E102" s="171"/>
      <c r="F102" s="166"/>
      <c r="G102" s="165"/>
      <c r="H102" s="171"/>
      <c r="I102" s="166"/>
      <c r="J102" s="165"/>
      <c r="K102" s="166"/>
      <c r="L102" s="165"/>
      <c r="M102" s="171"/>
      <c r="N102" s="166"/>
      <c r="O102" s="162"/>
      <c r="P102" s="156" t="s">
        <v>169</v>
      </c>
      <c r="Q102" s="159"/>
      <c r="R102" s="153"/>
      <c r="S102" s="156" t="str">
        <f t="shared" ref="S102" si="95">IF($Q102="","",IF(OR(RIGHT($Q102,1)="m",RIGHT($Q102,1)="H"),"分",""))</f>
        <v/>
      </c>
      <c r="T102" s="153"/>
      <c r="U102" s="157" t="str">
        <f t="shared" ref="U102" si="96">IF($Q102="","",IF(OR(RIGHT($Q102,1)="m",RIGHT($Q102,1)="H"),"秒","m"))</f>
        <v/>
      </c>
      <c r="V102" s="153"/>
      <c r="AB102" s="44"/>
      <c r="AC102" s="1" t="str">
        <f>IF($Q102="","0",VLOOKUP($Q102,登録データ!$Q$4:$R$19,2,FALSE))</f>
        <v>0</v>
      </c>
      <c r="AD102" s="1" t="str">
        <f t="shared" si="75"/>
        <v>00</v>
      </c>
      <c r="AE102" s="1" t="str">
        <f t="shared" si="76"/>
        <v/>
      </c>
      <c r="AF102" s="1" t="str">
        <f t="shared" si="73"/>
        <v>000000</v>
      </c>
      <c r="AG102" s="1" t="str">
        <f t="shared" si="74"/>
        <v/>
      </c>
      <c r="AH102" s="1">
        <f t="shared" si="77"/>
        <v>0</v>
      </c>
      <c r="AI102" s="197" t="str">
        <f>IF($C102="","",IF($C102="@",0,IF(COUNTIF($C$21:$C$620,$C102)=1,0,1)))</f>
        <v/>
      </c>
      <c r="AJ102" s="197" t="str">
        <f t="shared" ref="AJ102" si="97">IF($O102="","",IF(OR($O102="北海道",$O102="東京都",$O102="大阪府",$O102="京都府",RIGHT($O102,1)="県"),0,1))</f>
        <v/>
      </c>
      <c r="AL102" s="101">
        <f>C264</f>
        <v>0</v>
      </c>
      <c r="AM102" s="1" t="str">
        <f t="shared" si="81"/>
        <v/>
      </c>
      <c r="AN102" s="1" t="str">
        <f>IF(AL102=0,"",VLOOKUP(AL102,C102:$V$620,10,FALSE))</f>
        <v/>
      </c>
      <c r="AO102" s="1" t="str">
        <f t="shared" si="82"/>
        <v/>
      </c>
      <c r="AP102" s="1" t="str">
        <f>IF(AL102=0,"",VLOOKUP(AL102,C102:$V$620,8,FALSE))</f>
        <v/>
      </c>
      <c r="AQ102" s="1" t="str">
        <f>IF(AL102=0,"",VLOOKUP(AL102,C102:$V$620,13,FALSE))</f>
        <v/>
      </c>
    </row>
    <row r="103" spans="2:43">
      <c r="B103" s="122"/>
      <c r="C103" s="163"/>
      <c r="D103" s="167"/>
      <c r="E103" s="172"/>
      <c r="F103" s="168"/>
      <c r="G103" s="167"/>
      <c r="H103" s="172"/>
      <c r="I103" s="168"/>
      <c r="J103" s="167"/>
      <c r="K103" s="168"/>
      <c r="L103" s="167"/>
      <c r="M103" s="172"/>
      <c r="N103" s="168"/>
      <c r="O103" s="163"/>
      <c r="P103" s="157"/>
      <c r="Q103" s="160"/>
      <c r="R103" s="154"/>
      <c r="S103" s="157"/>
      <c r="T103" s="154"/>
      <c r="U103" s="157"/>
      <c r="V103" s="154"/>
      <c r="AB103" s="44"/>
      <c r="AC103" s="1" t="str">
        <f>IF($Q103="","0",VLOOKUP($Q103,登録データ!$Q$4:$R$19,2,FALSE))</f>
        <v>0</v>
      </c>
      <c r="AD103" s="1" t="str">
        <f t="shared" si="75"/>
        <v>00</v>
      </c>
      <c r="AE103" s="1" t="str">
        <f t="shared" si="76"/>
        <v/>
      </c>
      <c r="AF103" s="1" t="str">
        <f t="shared" si="73"/>
        <v>000000</v>
      </c>
      <c r="AG103" s="1" t="str">
        <f t="shared" si="74"/>
        <v/>
      </c>
      <c r="AH103" s="1">
        <f t="shared" si="77"/>
        <v>0</v>
      </c>
      <c r="AI103" s="197"/>
      <c r="AJ103" s="197"/>
      <c r="AL103" s="101">
        <f>C267</f>
        <v>0</v>
      </c>
      <c r="AM103" s="1" t="str">
        <f t="shared" si="81"/>
        <v/>
      </c>
      <c r="AN103" s="1" t="str">
        <f>IF(AL103=0,"",VLOOKUP(AL103,C103:$V$620,10,FALSE))</f>
        <v/>
      </c>
      <c r="AO103" s="1" t="str">
        <f t="shared" si="82"/>
        <v/>
      </c>
      <c r="AP103" s="1" t="str">
        <f>IF(AL103=0,"",VLOOKUP(AL103,C103:$V$620,8,FALSE))</f>
        <v/>
      </c>
      <c r="AQ103" s="1" t="str">
        <f>IF(AL103=0,"",VLOOKUP(AL103,C103:$V$620,13,FALSE))</f>
        <v/>
      </c>
    </row>
    <row r="104" spans="2:43" ht="19.5" thickBot="1">
      <c r="B104" s="196"/>
      <c r="C104" s="164"/>
      <c r="D104" s="169"/>
      <c r="E104" s="173"/>
      <c r="F104" s="170"/>
      <c r="G104" s="169"/>
      <c r="H104" s="173"/>
      <c r="I104" s="170"/>
      <c r="J104" s="169"/>
      <c r="K104" s="170"/>
      <c r="L104" s="169"/>
      <c r="M104" s="173"/>
      <c r="N104" s="170"/>
      <c r="O104" s="164"/>
      <c r="P104" s="158"/>
      <c r="Q104" s="161"/>
      <c r="R104" s="155"/>
      <c r="S104" s="158"/>
      <c r="T104" s="155"/>
      <c r="U104" s="158"/>
      <c r="V104" s="155"/>
      <c r="AB104" s="44"/>
      <c r="AC104" s="1" t="str">
        <f>IF($Q104="","0",VLOOKUP($Q104,登録データ!$Q$4:$R$19,2,FALSE))</f>
        <v>0</v>
      </c>
      <c r="AD104" s="1" t="str">
        <f t="shared" si="75"/>
        <v>00</v>
      </c>
      <c r="AE104" s="1" t="str">
        <f t="shared" si="76"/>
        <v/>
      </c>
      <c r="AF104" s="1" t="str">
        <f t="shared" si="73"/>
        <v>000000</v>
      </c>
      <c r="AG104" s="1" t="str">
        <f t="shared" si="74"/>
        <v/>
      </c>
      <c r="AH104" s="1">
        <f t="shared" si="77"/>
        <v>0</v>
      </c>
      <c r="AI104" s="197"/>
      <c r="AJ104" s="197"/>
      <c r="AL104" s="101">
        <f>C270</f>
        <v>0</v>
      </c>
      <c r="AM104" s="1" t="str">
        <f t="shared" si="81"/>
        <v/>
      </c>
      <c r="AN104" s="1" t="str">
        <f>IF(AL104=0,"",VLOOKUP(AL104,C104:$V$620,10,FALSE))</f>
        <v/>
      </c>
      <c r="AO104" s="1" t="str">
        <f t="shared" si="82"/>
        <v/>
      </c>
      <c r="AP104" s="1" t="str">
        <f>IF(AL104=0,"",VLOOKUP(AL104,C104:$V$620,8,FALSE))</f>
        <v/>
      </c>
      <c r="AQ104" s="1" t="str">
        <f>IF(AL104=0,"",VLOOKUP(AL104,C104:$V$620,13,FALSE))</f>
        <v/>
      </c>
    </row>
    <row r="105" spans="2:43" ht="19.5" thickTop="1">
      <c r="B105" s="195">
        <v>29</v>
      </c>
      <c r="C105" s="162"/>
      <c r="D105" s="165"/>
      <c r="E105" s="171"/>
      <c r="F105" s="166"/>
      <c r="G105" s="165"/>
      <c r="H105" s="171"/>
      <c r="I105" s="166"/>
      <c r="J105" s="165"/>
      <c r="K105" s="166"/>
      <c r="L105" s="165"/>
      <c r="M105" s="171"/>
      <c r="N105" s="166"/>
      <c r="O105" s="162"/>
      <c r="P105" s="156" t="s">
        <v>169</v>
      </c>
      <c r="Q105" s="159"/>
      <c r="R105" s="153"/>
      <c r="S105" s="156" t="str">
        <f t="shared" ref="S105" si="98">IF($Q105="","",IF(OR(RIGHT($Q105,1)="m",RIGHT($Q105,1)="H"),"分",""))</f>
        <v/>
      </c>
      <c r="T105" s="153"/>
      <c r="U105" s="157" t="str">
        <f t="shared" ref="U105" si="99">IF($Q105="","",IF(OR(RIGHT($Q105,1)="m",RIGHT($Q105,1)="H"),"秒","m"))</f>
        <v/>
      </c>
      <c r="V105" s="153"/>
      <c r="AB105" s="44"/>
      <c r="AC105" s="1" t="str">
        <f>IF($Q105="","0",VLOOKUP($Q105,登録データ!$Q$4:$R$19,2,FALSE))</f>
        <v>0</v>
      </c>
      <c r="AD105" s="1" t="str">
        <f t="shared" si="75"/>
        <v>00</v>
      </c>
      <c r="AE105" s="1" t="str">
        <f t="shared" si="76"/>
        <v/>
      </c>
      <c r="AF105" s="1" t="str">
        <f t="shared" si="73"/>
        <v>000000</v>
      </c>
      <c r="AG105" s="1" t="str">
        <f t="shared" si="74"/>
        <v/>
      </c>
      <c r="AH105" s="1">
        <f t="shared" si="77"/>
        <v>0</v>
      </c>
      <c r="AI105" s="197" t="str">
        <f>IF($C105="","",IF($C105="@",0,IF(COUNTIF($C$21:$C$620,$C105)=1,0,1)))</f>
        <v/>
      </c>
      <c r="AJ105" s="197" t="str">
        <f t="shared" ref="AJ105" si="100">IF($O105="","",IF(OR($O105="北海道",$O105="東京都",$O105="大阪府",$O105="京都府",RIGHT($O105,1)="県"),0,1))</f>
        <v/>
      </c>
      <c r="AL105" s="101">
        <f>C273</f>
        <v>0</v>
      </c>
      <c r="AM105" s="1" t="str">
        <f t="shared" si="81"/>
        <v/>
      </c>
      <c r="AN105" s="1" t="str">
        <f>IF(AL105=0,"",VLOOKUP(AL105,C105:$V$620,10,FALSE))</f>
        <v/>
      </c>
      <c r="AO105" s="1" t="str">
        <f t="shared" si="82"/>
        <v/>
      </c>
      <c r="AP105" s="1" t="str">
        <f>IF(AL105=0,"",VLOOKUP(AL105,C105:$V$620,8,FALSE))</f>
        <v/>
      </c>
      <c r="AQ105" s="1" t="str">
        <f>IF(AL105=0,"",VLOOKUP(AL105,C105:$V$620,13,FALSE))</f>
        <v/>
      </c>
    </row>
    <row r="106" spans="2:43">
      <c r="B106" s="122"/>
      <c r="C106" s="163"/>
      <c r="D106" s="167"/>
      <c r="E106" s="172"/>
      <c r="F106" s="168"/>
      <c r="G106" s="167"/>
      <c r="H106" s="172"/>
      <c r="I106" s="168"/>
      <c r="J106" s="167"/>
      <c r="K106" s="168"/>
      <c r="L106" s="167"/>
      <c r="M106" s="172"/>
      <c r="N106" s="168"/>
      <c r="O106" s="163"/>
      <c r="P106" s="157"/>
      <c r="Q106" s="160"/>
      <c r="R106" s="154"/>
      <c r="S106" s="157"/>
      <c r="T106" s="154"/>
      <c r="U106" s="157"/>
      <c r="V106" s="154"/>
      <c r="AB106" s="44"/>
      <c r="AC106" s="1" t="str">
        <f>IF($Q106="","0",VLOOKUP($Q106,登録データ!$Q$4:$R$19,2,FALSE))</f>
        <v>0</v>
      </c>
      <c r="AD106" s="1" t="str">
        <f t="shared" si="75"/>
        <v>00</v>
      </c>
      <c r="AE106" s="1" t="str">
        <f t="shared" si="76"/>
        <v/>
      </c>
      <c r="AF106" s="1" t="str">
        <f t="shared" si="73"/>
        <v>000000</v>
      </c>
      <c r="AG106" s="1" t="str">
        <f t="shared" si="74"/>
        <v/>
      </c>
      <c r="AH106" s="1">
        <f t="shared" si="77"/>
        <v>0</v>
      </c>
      <c r="AI106" s="197"/>
      <c r="AJ106" s="197"/>
      <c r="AL106" s="101">
        <f>C276</f>
        <v>0</v>
      </c>
      <c r="AM106" s="1" t="str">
        <f t="shared" si="81"/>
        <v/>
      </c>
      <c r="AN106" s="1" t="str">
        <f>IF(AL106=0,"",VLOOKUP(AL106,C106:$V$620,10,FALSE))</f>
        <v/>
      </c>
      <c r="AO106" s="1" t="str">
        <f t="shared" si="82"/>
        <v/>
      </c>
      <c r="AP106" s="1" t="str">
        <f>IF(AL106=0,"",VLOOKUP(AL106,C106:$V$620,8,FALSE))</f>
        <v/>
      </c>
      <c r="AQ106" s="1" t="str">
        <f>IF(AL106=0,"",VLOOKUP(AL106,C106:$V$620,13,FALSE))</f>
        <v/>
      </c>
    </row>
    <row r="107" spans="2:43" ht="19.5" thickBot="1">
      <c r="B107" s="196"/>
      <c r="C107" s="164"/>
      <c r="D107" s="169"/>
      <c r="E107" s="173"/>
      <c r="F107" s="170"/>
      <c r="G107" s="169"/>
      <c r="H107" s="173"/>
      <c r="I107" s="170"/>
      <c r="J107" s="169"/>
      <c r="K107" s="170"/>
      <c r="L107" s="169"/>
      <c r="M107" s="173"/>
      <c r="N107" s="170"/>
      <c r="O107" s="164"/>
      <c r="P107" s="158"/>
      <c r="Q107" s="161"/>
      <c r="R107" s="155"/>
      <c r="S107" s="158"/>
      <c r="T107" s="155"/>
      <c r="U107" s="158"/>
      <c r="V107" s="155"/>
      <c r="AB107" s="44"/>
      <c r="AC107" s="1" t="str">
        <f>IF($Q107="","0",VLOOKUP($Q107,登録データ!$Q$4:$R$19,2,FALSE))</f>
        <v>0</v>
      </c>
      <c r="AD107" s="1" t="str">
        <f t="shared" si="75"/>
        <v>00</v>
      </c>
      <c r="AE107" s="1" t="str">
        <f t="shared" si="76"/>
        <v/>
      </c>
      <c r="AF107" s="1" t="str">
        <f t="shared" si="73"/>
        <v>000000</v>
      </c>
      <c r="AG107" s="1" t="str">
        <f t="shared" si="74"/>
        <v/>
      </c>
      <c r="AH107" s="1">
        <f t="shared" si="77"/>
        <v>0</v>
      </c>
      <c r="AI107" s="197"/>
      <c r="AJ107" s="197"/>
      <c r="AL107" s="101">
        <f>C279</f>
        <v>0</v>
      </c>
      <c r="AM107" s="1" t="str">
        <f t="shared" si="81"/>
        <v/>
      </c>
      <c r="AN107" s="1" t="str">
        <f>IF(AL107=0,"",VLOOKUP(AL107,C107:$V$620,10,FALSE))</f>
        <v/>
      </c>
      <c r="AO107" s="1" t="str">
        <f t="shared" si="82"/>
        <v/>
      </c>
      <c r="AP107" s="1" t="str">
        <f>IF(AL107=0,"",VLOOKUP(AL107,C107:$V$620,8,FALSE))</f>
        <v/>
      </c>
      <c r="AQ107" s="1" t="str">
        <f>IF(AL107=0,"",VLOOKUP(AL107,C107:$V$620,13,FALSE))</f>
        <v/>
      </c>
    </row>
    <row r="108" spans="2:43" ht="19.5" thickTop="1">
      <c r="B108" s="195">
        <v>30</v>
      </c>
      <c r="C108" s="162"/>
      <c r="D108" s="165"/>
      <c r="E108" s="171"/>
      <c r="F108" s="166"/>
      <c r="G108" s="165"/>
      <c r="H108" s="171"/>
      <c r="I108" s="166"/>
      <c r="J108" s="165"/>
      <c r="K108" s="166"/>
      <c r="L108" s="165"/>
      <c r="M108" s="171"/>
      <c r="N108" s="166"/>
      <c r="O108" s="162"/>
      <c r="P108" s="156" t="s">
        <v>169</v>
      </c>
      <c r="Q108" s="159"/>
      <c r="R108" s="153"/>
      <c r="S108" s="156" t="str">
        <f t="shared" ref="S108" si="101">IF($Q108="","",IF(OR(RIGHT($Q108,1)="m",RIGHT($Q108,1)="H"),"分",""))</f>
        <v/>
      </c>
      <c r="T108" s="153"/>
      <c r="U108" s="157" t="str">
        <f t="shared" ref="U108" si="102">IF($Q108="","",IF(OR(RIGHT($Q108,1)="m",RIGHT($Q108,1)="H"),"秒","m"))</f>
        <v/>
      </c>
      <c r="V108" s="153"/>
      <c r="AB108" s="44"/>
      <c r="AC108" s="1" t="str">
        <f>IF($Q108="","0",VLOOKUP($Q108,登録データ!$Q$4:$R$19,2,FALSE))</f>
        <v>0</v>
      </c>
      <c r="AD108" s="1" t="str">
        <f t="shared" si="75"/>
        <v>00</v>
      </c>
      <c r="AE108" s="1" t="str">
        <f t="shared" si="76"/>
        <v/>
      </c>
      <c r="AF108" s="1" t="str">
        <f t="shared" si="73"/>
        <v>000000</v>
      </c>
      <c r="AG108" s="1" t="str">
        <f t="shared" si="74"/>
        <v/>
      </c>
      <c r="AH108" s="1">
        <f t="shared" si="77"/>
        <v>0</v>
      </c>
      <c r="AI108" s="197" t="str">
        <f>IF($C108="","",IF($C108="@",0,IF(COUNTIF($C$21:$C$620,$C108)=1,0,1)))</f>
        <v/>
      </c>
      <c r="AJ108" s="197" t="str">
        <f t="shared" ref="AJ108" si="103">IF($O108="","",IF(OR($O108="北海道",$O108="東京都",$O108="大阪府",$O108="京都府",RIGHT($O108,1)="県"),0,1))</f>
        <v/>
      </c>
      <c r="AL108" s="101">
        <f>C282</f>
        <v>0</v>
      </c>
      <c r="AM108" s="1" t="str">
        <f t="shared" si="81"/>
        <v/>
      </c>
      <c r="AN108" s="1" t="str">
        <f>IF(AL108=0,"",VLOOKUP(AL108,C108:$V$620,10,FALSE))</f>
        <v/>
      </c>
      <c r="AO108" s="1" t="str">
        <f t="shared" si="82"/>
        <v/>
      </c>
      <c r="AP108" s="1" t="str">
        <f>IF(AL108=0,"",VLOOKUP(AL108,C108:$V$620,8,FALSE))</f>
        <v/>
      </c>
      <c r="AQ108" s="1" t="str">
        <f>IF(AL108=0,"",VLOOKUP(AL108,C108:$V$620,13,FALSE))</f>
        <v/>
      </c>
    </row>
    <row r="109" spans="2:43">
      <c r="B109" s="122"/>
      <c r="C109" s="163"/>
      <c r="D109" s="167"/>
      <c r="E109" s="172"/>
      <c r="F109" s="168"/>
      <c r="G109" s="167"/>
      <c r="H109" s="172"/>
      <c r="I109" s="168"/>
      <c r="J109" s="167"/>
      <c r="K109" s="168"/>
      <c r="L109" s="167"/>
      <c r="M109" s="172"/>
      <c r="N109" s="168"/>
      <c r="O109" s="163"/>
      <c r="P109" s="157"/>
      <c r="Q109" s="160"/>
      <c r="R109" s="154"/>
      <c r="S109" s="157"/>
      <c r="T109" s="154"/>
      <c r="U109" s="157"/>
      <c r="V109" s="154"/>
      <c r="AB109" s="44"/>
      <c r="AC109" s="1" t="str">
        <f>IF($Q109="","0",VLOOKUP($Q109,登録データ!$Q$4:$R$19,2,FALSE))</f>
        <v>0</v>
      </c>
      <c r="AD109" s="1" t="str">
        <f t="shared" si="75"/>
        <v>00</v>
      </c>
      <c r="AE109" s="1" t="str">
        <f t="shared" si="76"/>
        <v/>
      </c>
      <c r="AF109" s="1" t="str">
        <f t="shared" si="73"/>
        <v>000000</v>
      </c>
      <c r="AG109" s="1" t="str">
        <f t="shared" si="74"/>
        <v/>
      </c>
      <c r="AH109" s="1">
        <f t="shared" si="77"/>
        <v>0</v>
      </c>
      <c r="AI109" s="197"/>
      <c r="AJ109" s="197"/>
      <c r="AL109" s="101">
        <f>C285</f>
        <v>0</v>
      </c>
      <c r="AM109" s="1" t="str">
        <f t="shared" si="81"/>
        <v/>
      </c>
      <c r="AN109" s="1" t="str">
        <f>IF(AL109=0,"",VLOOKUP(AL109,C109:$V$620,10,FALSE))</f>
        <v/>
      </c>
      <c r="AO109" s="1" t="str">
        <f t="shared" si="82"/>
        <v/>
      </c>
      <c r="AP109" s="1" t="str">
        <f>IF(AL109=0,"",VLOOKUP(AL109,C109:$V$620,8,FALSE))</f>
        <v/>
      </c>
      <c r="AQ109" s="1" t="str">
        <f>IF(AL109=0,"",VLOOKUP(AL109,C109:$V$620,13,FALSE))</f>
        <v/>
      </c>
    </row>
    <row r="110" spans="2:43" ht="19.5" thickBot="1">
      <c r="B110" s="196"/>
      <c r="C110" s="164"/>
      <c r="D110" s="169"/>
      <c r="E110" s="173"/>
      <c r="F110" s="170"/>
      <c r="G110" s="169"/>
      <c r="H110" s="173"/>
      <c r="I110" s="170"/>
      <c r="J110" s="169"/>
      <c r="K110" s="170"/>
      <c r="L110" s="169"/>
      <c r="M110" s="173"/>
      <c r="N110" s="170"/>
      <c r="O110" s="164"/>
      <c r="P110" s="158"/>
      <c r="Q110" s="161"/>
      <c r="R110" s="155"/>
      <c r="S110" s="158"/>
      <c r="T110" s="155"/>
      <c r="U110" s="158"/>
      <c r="V110" s="155"/>
      <c r="AB110" s="44"/>
      <c r="AC110" s="1" t="str">
        <f>IF($Q110="","0",VLOOKUP($Q110,登録データ!$Q$4:$R$19,2,FALSE))</f>
        <v>0</v>
      </c>
      <c r="AD110" s="1" t="str">
        <f t="shared" si="75"/>
        <v>00</v>
      </c>
      <c r="AE110" s="1" t="str">
        <f t="shared" si="76"/>
        <v/>
      </c>
      <c r="AF110" s="1" t="str">
        <f t="shared" si="73"/>
        <v>000000</v>
      </c>
      <c r="AG110" s="1" t="str">
        <f t="shared" si="74"/>
        <v/>
      </c>
      <c r="AH110" s="1">
        <f t="shared" si="77"/>
        <v>0</v>
      </c>
      <c r="AI110" s="197"/>
      <c r="AJ110" s="197"/>
      <c r="AL110" s="101">
        <f>C288</f>
        <v>0</v>
      </c>
      <c r="AM110" s="1" t="str">
        <f t="shared" si="81"/>
        <v/>
      </c>
      <c r="AN110" s="1" t="str">
        <f>IF(AL110=0,"",VLOOKUP(AL110,C110:$V$620,10,FALSE))</f>
        <v/>
      </c>
      <c r="AO110" s="1" t="str">
        <f t="shared" si="82"/>
        <v/>
      </c>
      <c r="AP110" s="1" t="str">
        <f>IF(AL110=0,"",VLOOKUP(AL110,C110:$V$620,8,FALSE))</f>
        <v/>
      </c>
      <c r="AQ110" s="1" t="str">
        <f>IF(AL110=0,"",VLOOKUP(AL110,C110:$V$620,13,FALSE))</f>
        <v/>
      </c>
    </row>
    <row r="111" spans="2:43" ht="19.5" thickTop="1">
      <c r="B111" s="195">
        <v>31</v>
      </c>
      <c r="C111" s="162"/>
      <c r="D111" s="165"/>
      <c r="E111" s="171"/>
      <c r="F111" s="166"/>
      <c r="G111" s="165"/>
      <c r="H111" s="171"/>
      <c r="I111" s="166"/>
      <c r="J111" s="165"/>
      <c r="K111" s="166"/>
      <c r="L111" s="165"/>
      <c r="M111" s="171"/>
      <c r="N111" s="166"/>
      <c r="O111" s="56"/>
      <c r="P111" s="156" t="s">
        <v>169</v>
      </c>
      <c r="Q111" s="159"/>
      <c r="R111" s="153"/>
      <c r="S111" s="156" t="str">
        <f t="shared" ref="S111" si="104">IF($Q111="","",IF(OR(RIGHT($Q111,1)="m",RIGHT($Q111,1)="H"),"分",""))</f>
        <v/>
      </c>
      <c r="T111" s="153"/>
      <c r="U111" s="157" t="str">
        <f t="shared" ref="U111" si="105">IF($Q111="","",IF(OR(RIGHT($Q111,1)="m",RIGHT($Q111,1)="H"),"秒","m"))</f>
        <v/>
      </c>
      <c r="V111" s="153"/>
      <c r="AB111" s="44"/>
      <c r="AC111" s="1" t="str">
        <f>IF($Q111="","0",VLOOKUP($Q111,登録データ!$Q$4:$R$19,2,FALSE))</f>
        <v>0</v>
      </c>
      <c r="AD111" s="1" t="str">
        <f t="shared" si="75"/>
        <v>00</v>
      </c>
      <c r="AE111" s="1" t="str">
        <f t="shared" si="76"/>
        <v/>
      </c>
      <c r="AF111" s="1" t="str">
        <f t="shared" si="73"/>
        <v>000000</v>
      </c>
      <c r="AG111" s="1" t="str">
        <f t="shared" si="74"/>
        <v/>
      </c>
      <c r="AH111" s="1">
        <f t="shared" si="77"/>
        <v>0</v>
      </c>
      <c r="AI111" s="197" t="str">
        <f>IF($C111="","",IF($C111="@",0,IF(COUNTIF($C$21:$C$620,$C111)=1,0,1)))</f>
        <v/>
      </c>
      <c r="AJ111" s="197" t="str">
        <f t="shared" ref="AJ111" si="106">IF($O111="","",IF(OR($O111="北海道",$O111="東京都",$O111="大阪府",$O111="京都府",RIGHT($O111,1)="県"),0,1))</f>
        <v/>
      </c>
      <c r="AL111" s="101">
        <f>C291</f>
        <v>0</v>
      </c>
      <c r="AM111" s="1" t="str">
        <f t="shared" si="81"/>
        <v/>
      </c>
      <c r="AN111" s="1" t="str">
        <f>IF(AL111=0,"",VLOOKUP(AL111,C111:$V$620,10,FALSE))</f>
        <v/>
      </c>
      <c r="AO111" s="1" t="str">
        <f t="shared" si="82"/>
        <v/>
      </c>
      <c r="AP111" s="1" t="str">
        <f>IF(AL111=0,"",VLOOKUP(AL111,C111:$V$620,8,FALSE))</f>
        <v/>
      </c>
      <c r="AQ111" s="1" t="str">
        <f>IF(AL111=0,"",VLOOKUP(AL111,C111:$V$620,13,FALSE))</f>
        <v/>
      </c>
    </row>
    <row r="112" spans="2:43">
      <c r="B112" s="122"/>
      <c r="C112" s="163"/>
      <c r="D112" s="167"/>
      <c r="E112" s="172"/>
      <c r="F112" s="168"/>
      <c r="G112" s="167"/>
      <c r="H112" s="172"/>
      <c r="I112" s="168"/>
      <c r="J112" s="167"/>
      <c r="K112" s="168"/>
      <c r="L112" s="167"/>
      <c r="M112" s="172"/>
      <c r="N112" s="168"/>
      <c r="O112" s="57"/>
      <c r="P112" s="157"/>
      <c r="Q112" s="160"/>
      <c r="R112" s="154"/>
      <c r="S112" s="157"/>
      <c r="T112" s="154"/>
      <c r="U112" s="157"/>
      <c r="V112" s="154"/>
      <c r="AB112" s="44"/>
      <c r="AC112" s="1" t="str">
        <f>IF($Q112="","0",VLOOKUP($Q112,登録データ!$Q$4:$R$19,2,FALSE))</f>
        <v>0</v>
      </c>
      <c r="AD112" s="1" t="str">
        <f t="shared" si="75"/>
        <v>00</v>
      </c>
      <c r="AE112" s="1" t="str">
        <f t="shared" si="76"/>
        <v/>
      </c>
      <c r="AF112" s="1" t="str">
        <f t="shared" si="73"/>
        <v>000000</v>
      </c>
      <c r="AG112" s="1" t="str">
        <f t="shared" si="74"/>
        <v/>
      </c>
      <c r="AH112" s="1">
        <f t="shared" si="77"/>
        <v>0</v>
      </c>
      <c r="AI112" s="197"/>
      <c r="AJ112" s="197"/>
      <c r="AL112" s="101">
        <f>C294</f>
        <v>0</v>
      </c>
      <c r="AM112" s="1" t="str">
        <f t="shared" si="81"/>
        <v/>
      </c>
      <c r="AN112" s="1" t="str">
        <f>IF(AL112=0,"",VLOOKUP(AL112,C112:$V$620,10,FALSE))</f>
        <v/>
      </c>
      <c r="AO112" s="1" t="str">
        <f t="shared" si="82"/>
        <v/>
      </c>
      <c r="AP112" s="1" t="str">
        <f>IF(AL112=0,"",VLOOKUP(AL112,C112:$V$620,8,FALSE))</f>
        <v/>
      </c>
      <c r="AQ112" s="1" t="str">
        <f>IF(AL112=0,"",VLOOKUP(AL112,C112:$V$620,13,FALSE))</f>
        <v/>
      </c>
    </row>
    <row r="113" spans="2:43" ht="19.5" thickBot="1">
      <c r="B113" s="196"/>
      <c r="C113" s="164"/>
      <c r="D113" s="169"/>
      <c r="E113" s="173"/>
      <c r="F113" s="170"/>
      <c r="G113" s="169"/>
      <c r="H113" s="173"/>
      <c r="I113" s="170"/>
      <c r="J113" s="169"/>
      <c r="K113" s="170"/>
      <c r="L113" s="169"/>
      <c r="M113" s="173"/>
      <c r="N113" s="170"/>
      <c r="O113" s="59"/>
      <c r="P113" s="158"/>
      <c r="Q113" s="161"/>
      <c r="R113" s="155"/>
      <c r="S113" s="158"/>
      <c r="T113" s="155"/>
      <c r="U113" s="158"/>
      <c r="V113" s="155"/>
      <c r="AB113" s="44"/>
      <c r="AC113" s="1" t="str">
        <f>IF($Q113="","0",VLOOKUP($Q113,登録データ!$Q$4:$R$19,2,FALSE))</f>
        <v>0</v>
      </c>
      <c r="AD113" s="1" t="str">
        <f t="shared" si="75"/>
        <v>00</v>
      </c>
      <c r="AE113" s="1" t="str">
        <f t="shared" si="76"/>
        <v/>
      </c>
      <c r="AF113" s="1" t="str">
        <f t="shared" si="73"/>
        <v>000000</v>
      </c>
      <c r="AG113" s="1" t="str">
        <f t="shared" si="74"/>
        <v/>
      </c>
      <c r="AH113" s="1">
        <f t="shared" si="77"/>
        <v>0</v>
      </c>
      <c r="AI113" s="197"/>
      <c r="AJ113" s="197"/>
      <c r="AL113" s="101">
        <f>C297</f>
        <v>0</v>
      </c>
      <c r="AM113" s="1" t="str">
        <f t="shared" si="81"/>
        <v/>
      </c>
      <c r="AN113" s="1" t="str">
        <f>IF(AL113=0,"",VLOOKUP(AL113,C113:$V$620,10,FALSE))</f>
        <v/>
      </c>
      <c r="AO113" s="1" t="str">
        <f t="shared" si="82"/>
        <v/>
      </c>
      <c r="AP113" s="1" t="str">
        <f>IF(AL113=0,"",VLOOKUP(AL113,C113:$V$620,8,FALSE))</f>
        <v/>
      </c>
      <c r="AQ113" s="1" t="str">
        <f>IF(AL113=0,"",VLOOKUP(AL113,C113:$V$620,13,FALSE))</f>
        <v/>
      </c>
    </row>
    <row r="114" spans="2:43" ht="19.5" thickTop="1">
      <c r="B114" s="195">
        <v>32</v>
      </c>
      <c r="C114" s="162"/>
      <c r="D114" s="165"/>
      <c r="E114" s="171"/>
      <c r="F114" s="166"/>
      <c r="G114" s="165"/>
      <c r="H114" s="171"/>
      <c r="I114" s="166"/>
      <c r="J114" s="165"/>
      <c r="K114" s="166"/>
      <c r="L114" s="165"/>
      <c r="M114" s="171"/>
      <c r="N114" s="166"/>
      <c r="O114" s="56"/>
      <c r="P114" s="156" t="s">
        <v>169</v>
      </c>
      <c r="Q114" s="159"/>
      <c r="R114" s="153"/>
      <c r="S114" s="156" t="str">
        <f t="shared" ref="S114" si="107">IF($Q114="","",IF(OR(RIGHT($Q114,1)="m",RIGHT($Q114,1)="H"),"分",""))</f>
        <v/>
      </c>
      <c r="T114" s="153"/>
      <c r="U114" s="157" t="str">
        <f t="shared" ref="U114" si="108">IF($Q114="","",IF(OR(RIGHT($Q114,1)="m",RIGHT($Q114,1)="H"),"秒","m"))</f>
        <v/>
      </c>
      <c r="V114" s="153"/>
      <c r="AB114" s="44"/>
      <c r="AC114" s="1" t="str">
        <f>IF($Q114="","0",VLOOKUP($Q114,登録データ!$Q$4:$R$19,2,FALSE))</f>
        <v>0</v>
      </c>
      <c r="AD114" s="1" t="str">
        <f t="shared" si="75"/>
        <v>00</v>
      </c>
      <c r="AE114" s="1" t="str">
        <f t="shared" si="76"/>
        <v/>
      </c>
      <c r="AF114" s="1" t="str">
        <f t="shared" si="73"/>
        <v>000000</v>
      </c>
      <c r="AG114" s="1" t="str">
        <f t="shared" si="74"/>
        <v/>
      </c>
      <c r="AH114" s="1">
        <f t="shared" si="77"/>
        <v>0</v>
      </c>
      <c r="AI114" s="197" t="str">
        <f>IF($C114="","",IF($C114="@",0,IF(COUNTIF($C$21:$C$620,$C114)=1,0,1)))</f>
        <v/>
      </c>
      <c r="AJ114" s="197" t="str">
        <f t="shared" ref="AJ114" si="109">IF($O114="","",IF(OR($O114="北海道",$O114="東京都",$O114="大阪府",$O114="京都府",RIGHT($O114,1)="県"),0,1))</f>
        <v/>
      </c>
      <c r="AL114" s="101">
        <f>C300</f>
        <v>0</v>
      </c>
      <c r="AM114" s="1" t="str">
        <f t="shared" si="81"/>
        <v/>
      </c>
      <c r="AN114" s="1" t="str">
        <f>IF(AL114=0,"",VLOOKUP(AL114,C114:$V$620,10,FALSE))</f>
        <v/>
      </c>
      <c r="AO114" s="1" t="str">
        <f t="shared" si="82"/>
        <v/>
      </c>
      <c r="AP114" s="1" t="str">
        <f>IF(AL114=0,"",VLOOKUP(AL114,C114:$V$620,8,FALSE))</f>
        <v/>
      </c>
      <c r="AQ114" s="1" t="str">
        <f>IF(AL114=0,"",VLOOKUP(AL114,C114:$V$620,13,FALSE))</f>
        <v/>
      </c>
    </row>
    <row r="115" spans="2:43">
      <c r="B115" s="122"/>
      <c r="C115" s="163"/>
      <c r="D115" s="167"/>
      <c r="E115" s="172"/>
      <c r="F115" s="168"/>
      <c r="G115" s="167"/>
      <c r="H115" s="172"/>
      <c r="I115" s="168"/>
      <c r="J115" s="167"/>
      <c r="K115" s="168"/>
      <c r="L115" s="167"/>
      <c r="M115" s="172"/>
      <c r="N115" s="168"/>
      <c r="O115" s="57"/>
      <c r="P115" s="157"/>
      <c r="Q115" s="160"/>
      <c r="R115" s="154"/>
      <c r="S115" s="157"/>
      <c r="T115" s="154"/>
      <c r="U115" s="157"/>
      <c r="V115" s="154"/>
      <c r="AB115" s="44"/>
      <c r="AC115" s="1" t="str">
        <f>IF($Q115="","0",VLOOKUP($Q115,登録データ!$Q$4:$R$19,2,FALSE))</f>
        <v>0</v>
      </c>
      <c r="AD115" s="1" t="str">
        <f t="shared" si="75"/>
        <v>00</v>
      </c>
      <c r="AE115" s="1" t="str">
        <f t="shared" si="76"/>
        <v/>
      </c>
      <c r="AF115" s="1" t="str">
        <f t="shared" si="73"/>
        <v>000000</v>
      </c>
      <c r="AG115" s="1" t="str">
        <f t="shared" si="74"/>
        <v/>
      </c>
      <c r="AH115" s="1">
        <f t="shared" si="77"/>
        <v>0</v>
      </c>
      <c r="AI115" s="197"/>
      <c r="AJ115" s="197"/>
      <c r="AL115" s="101">
        <f>C303</f>
        <v>0</v>
      </c>
      <c r="AM115" s="1" t="str">
        <f t="shared" si="81"/>
        <v/>
      </c>
      <c r="AN115" s="1" t="str">
        <f>IF(AL115=0,"",VLOOKUP(AL115,C115:$V$620,10,FALSE))</f>
        <v/>
      </c>
      <c r="AO115" s="1" t="str">
        <f t="shared" si="82"/>
        <v/>
      </c>
      <c r="AP115" s="1" t="str">
        <f>IF(AL115=0,"",VLOOKUP(AL115,C115:$V$620,8,FALSE))</f>
        <v/>
      </c>
      <c r="AQ115" s="1" t="str">
        <f>IF(AL115=0,"",VLOOKUP(AL115,C115:$V$620,13,FALSE))</f>
        <v/>
      </c>
    </row>
    <row r="116" spans="2:43" ht="19.5" thickBot="1">
      <c r="B116" s="196"/>
      <c r="C116" s="164"/>
      <c r="D116" s="169"/>
      <c r="E116" s="173"/>
      <c r="F116" s="170"/>
      <c r="G116" s="169"/>
      <c r="H116" s="173"/>
      <c r="I116" s="170"/>
      <c r="J116" s="169"/>
      <c r="K116" s="170"/>
      <c r="L116" s="169"/>
      <c r="M116" s="173"/>
      <c r="N116" s="170"/>
      <c r="O116" s="59"/>
      <c r="P116" s="158"/>
      <c r="Q116" s="161"/>
      <c r="R116" s="155"/>
      <c r="S116" s="158"/>
      <c r="T116" s="155"/>
      <c r="U116" s="158"/>
      <c r="V116" s="155"/>
      <c r="AB116" s="44"/>
      <c r="AC116" s="1" t="str">
        <f>IF($Q116="","0",VLOOKUP($Q116,登録データ!$Q$4:$R$19,2,FALSE))</f>
        <v>0</v>
      </c>
      <c r="AD116" s="1" t="str">
        <f t="shared" si="75"/>
        <v>00</v>
      </c>
      <c r="AE116" s="1" t="str">
        <f t="shared" si="76"/>
        <v/>
      </c>
      <c r="AF116" s="1" t="str">
        <f t="shared" si="73"/>
        <v>000000</v>
      </c>
      <c r="AG116" s="1" t="str">
        <f t="shared" si="74"/>
        <v/>
      </c>
      <c r="AH116" s="1">
        <f t="shared" si="77"/>
        <v>0</v>
      </c>
      <c r="AI116" s="197"/>
      <c r="AJ116" s="197"/>
      <c r="AL116" s="101">
        <f>C306</f>
        <v>0</v>
      </c>
      <c r="AM116" s="1" t="str">
        <f t="shared" si="81"/>
        <v/>
      </c>
      <c r="AN116" s="1" t="str">
        <f>IF(AL116=0,"",VLOOKUP(AL116,C116:$V$620,10,FALSE))</f>
        <v/>
      </c>
      <c r="AO116" s="1" t="str">
        <f t="shared" si="82"/>
        <v/>
      </c>
      <c r="AP116" s="1" t="str">
        <f>IF(AL116=0,"",VLOOKUP(AL116,C116:$V$620,8,FALSE))</f>
        <v/>
      </c>
      <c r="AQ116" s="1" t="str">
        <f>IF(AL116=0,"",VLOOKUP(AL116,C116:$V$620,13,FALSE))</f>
        <v/>
      </c>
    </row>
    <row r="117" spans="2:43" ht="19.5" thickTop="1">
      <c r="B117" s="195">
        <v>33</v>
      </c>
      <c r="C117" s="162"/>
      <c r="D117" s="165"/>
      <c r="E117" s="171"/>
      <c r="F117" s="166"/>
      <c r="G117" s="165"/>
      <c r="H117" s="171"/>
      <c r="I117" s="166"/>
      <c r="J117" s="165"/>
      <c r="K117" s="166"/>
      <c r="L117" s="165"/>
      <c r="M117" s="171"/>
      <c r="N117" s="166"/>
      <c r="O117" s="56"/>
      <c r="P117" s="156" t="s">
        <v>169</v>
      </c>
      <c r="Q117" s="159"/>
      <c r="R117" s="153"/>
      <c r="S117" s="156" t="str">
        <f t="shared" ref="S117" si="110">IF($Q117="","",IF(OR(RIGHT($Q117,1)="m",RIGHT($Q117,1)="H"),"分",""))</f>
        <v/>
      </c>
      <c r="T117" s="153"/>
      <c r="U117" s="157" t="str">
        <f t="shared" ref="U117" si="111">IF($Q117="","",IF(OR(RIGHT($Q117,1)="m",RIGHT($Q117,1)="H"),"秒","m"))</f>
        <v/>
      </c>
      <c r="V117" s="153"/>
      <c r="AB117" s="44"/>
      <c r="AC117" s="1" t="str">
        <f>IF($Q117="","0",VLOOKUP($Q117,登録データ!$Q$4:$R$19,2,FALSE))</f>
        <v>0</v>
      </c>
      <c r="AD117" s="1" t="str">
        <f t="shared" si="75"/>
        <v>00</v>
      </c>
      <c r="AE117" s="1" t="str">
        <f t="shared" si="76"/>
        <v/>
      </c>
      <c r="AF117" s="1" t="str">
        <f t="shared" si="73"/>
        <v>000000</v>
      </c>
      <c r="AG117" s="1" t="str">
        <f t="shared" si="74"/>
        <v/>
      </c>
      <c r="AH117" s="1">
        <f t="shared" si="77"/>
        <v>0</v>
      </c>
      <c r="AI117" s="197" t="str">
        <f>IF($C117="","",IF($C117="@",0,IF(COUNTIF($C$21:$C$620,$C117)=1,0,1)))</f>
        <v/>
      </c>
      <c r="AJ117" s="197" t="str">
        <f t="shared" ref="AJ117" si="112">IF($O117="","",IF(OR($O117="北海道",$O117="東京都",$O117="大阪府",$O117="京都府",RIGHT($O117,1)="県"),0,1))</f>
        <v/>
      </c>
      <c r="AL117" s="101">
        <f>C309</f>
        <v>0</v>
      </c>
      <c r="AM117" s="1" t="str">
        <f t="shared" si="81"/>
        <v/>
      </c>
      <c r="AN117" s="1" t="str">
        <f>IF(AL117=0,"",VLOOKUP(AL117,C117:$V$620,10,FALSE))</f>
        <v/>
      </c>
      <c r="AO117" s="1" t="str">
        <f t="shared" si="82"/>
        <v/>
      </c>
      <c r="AP117" s="1" t="str">
        <f>IF(AL117=0,"",VLOOKUP(AL117,C117:$V$620,8,FALSE))</f>
        <v/>
      </c>
      <c r="AQ117" s="1" t="str">
        <f>IF(AL117=0,"",VLOOKUP(AL117,C117:$V$620,13,FALSE))</f>
        <v/>
      </c>
    </row>
    <row r="118" spans="2:43">
      <c r="B118" s="122"/>
      <c r="C118" s="163"/>
      <c r="D118" s="167"/>
      <c r="E118" s="172"/>
      <c r="F118" s="168"/>
      <c r="G118" s="167"/>
      <c r="H118" s="172"/>
      <c r="I118" s="168"/>
      <c r="J118" s="167"/>
      <c r="K118" s="168"/>
      <c r="L118" s="167"/>
      <c r="M118" s="172"/>
      <c r="N118" s="168"/>
      <c r="O118" s="57"/>
      <c r="P118" s="157"/>
      <c r="Q118" s="160"/>
      <c r="R118" s="154"/>
      <c r="S118" s="157"/>
      <c r="T118" s="154"/>
      <c r="U118" s="157"/>
      <c r="V118" s="154"/>
      <c r="AB118" s="44"/>
      <c r="AC118" s="1" t="str">
        <f>IF($Q118="","0",VLOOKUP($Q118,登録データ!$Q$4:$R$19,2,FALSE))</f>
        <v>0</v>
      </c>
      <c r="AD118" s="1" t="str">
        <f t="shared" si="75"/>
        <v>00</v>
      </c>
      <c r="AE118" s="1" t="str">
        <f t="shared" si="76"/>
        <v/>
      </c>
      <c r="AF118" s="1" t="str">
        <f t="shared" si="73"/>
        <v>000000</v>
      </c>
      <c r="AG118" s="1" t="str">
        <f t="shared" si="74"/>
        <v/>
      </c>
      <c r="AH118" s="1">
        <f t="shared" si="77"/>
        <v>0</v>
      </c>
      <c r="AI118" s="197"/>
      <c r="AJ118" s="197"/>
      <c r="AL118" s="101">
        <f>C312</f>
        <v>0</v>
      </c>
      <c r="AM118" s="1" t="str">
        <f t="shared" si="81"/>
        <v/>
      </c>
      <c r="AN118" s="1" t="str">
        <f>IF(AL118=0,"",VLOOKUP(AL118,C118:$V$620,10,FALSE))</f>
        <v/>
      </c>
      <c r="AO118" s="1" t="str">
        <f t="shared" si="82"/>
        <v/>
      </c>
      <c r="AP118" s="1" t="str">
        <f>IF(AL118=0,"",VLOOKUP(AL118,C118:$V$620,8,FALSE))</f>
        <v/>
      </c>
      <c r="AQ118" s="1" t="str">
        <f>IF(AL118=0,"",VLOOKUP(AL118,C118:$V$620,13,FALSE))</f>
        <v/>
      </c>
    </row>
    <row r="119" spans="2:43" ht="19.5" thickBot="1">
      <c r="B119" s="196"/>
      <c r="C119" s="164"/>
      <c r="D119" s="169"/>
      <c r="E119" s="173"/>
      <c r="F119" s="170"/>
      <c r="G119" s="169"/>
      <c r="H119" s="173"/>
      <c r="I119" s="170"/>
      <c r="J119" s="169"/>
      <c r="K119" s="170"/>
      <c r="L119" s="169"/>
      <c r="M119" s="173"/>
      <c r="N119" s="170"/>
      <c r="O119" s="59"/>
      <c r="P119" s="158"/>
      <c r="Q119" s="161"/>
      <c r="R119" s="155"/>
      <c r="S119" s="158"/>
      <c r="T119" s="155"/>
      <c r="U119" s="158"/>
      <c r="V119" s="155"/>
      <c r="AB119" s="44"/>
      <c r="AC119" s="1" t="str">
        <f>IF($Q119="","0",VLOOKUP($Q119,登録データ!$Q$4:$R$19,2,FALSE))</f>
        <v>0</v>
      </c>
      <c r="AD119" s="1" t="str">
        <f t="shared" si="75"/>
        <v>00</v>
      </c>
      <c r="AE119" s="1" t="str">
        <f t="shared" si="76"/>
        <v/>
      </c>
      <c r="AF119" s="1" t="str">
        <f t="shared" si="73"/>
        <v>000000</v>
      </c>
      <c r="AG119" s="1" t="str">
        <f t="shared" si="74"/>
        <v/>
      </c>
      <c r="AH119" s="1">
        <f t="shared" si="77"/>
        <v>0</v>
      </c>
      <c r="AI119" s="197"/>
      <c r="AJ119" s="197"/>
      <c r="AL119" s="101">
        <f>C315</f>
        <v>0</v>
      </c>
      <c r="AM119" s="1" t="str">
        <f t="shared" si="81"/>
        <v/>
      </c>
      <c r="AN119" s="1" t="str">
        <f>IF(AL119=0,"",VLOOKUP(AL119,C119:$V$620,10,FALSE))</f>
        <v/>
      </c>
      <c r="AO119" s="1" t="str">
        <f t="shared" si="82"/>
        <v/>
      </c>
      <c r="AP119" s="1" t="str">
        <f>IF(AL119=0,"",VLOOKUP(AL119,C119:$V$620,8,FALSE))</f>
        <v/>
      </c>
      <c r="AQ119" s="1" t="str">
        <f>IF(AL119=0,"",VLOOKUP(AL119,C119:$V$620,13,FALSE))</f>
        <v/>
      </c>
    </row>
    <row r="120" spans="2:43" ht="19.5" thickTop="1">
      <c r="B120" s="195">
        <v>34</v>
      </c>
      <c r="C120" s="162"/>
      <c r="D120" s="165"/>
      <c r="E120" s="171"/>
      <c r="F120" s="166"/>
      <c r="G120" s="165"/>
      <c r="H120" s="171"/>
      <c r="I120" s="166"/>
      <c r="J120" s="165"/>
      <c r="K120" s="166"/>
      <c r="L120" s="165"/>
      <c r="M120" s="171"/>
      <c r="N120" s="166"/>
      <c r="O120" s="56"/>
      <c r="P120" s="156" t="s">
        <v>169</v>
      </c>
      <c r="Q120" s="159"/>
      <c r="R120" s="153"/>
      <c r="S120" s="156" t="str">
        <f t="shared" ref="S120" si="113">IF($Q120="","",IF(OR(RIGHT($Q120,1)="m",RIGHT($Q120,1)="H"),"分",""))</f>
        <v/>
      </c>
      <c r="T120" s="153"/>
      <c r="U120" s="157" t="str">
        <f t="shared" ref="U120" si="114">IF($Q120="","",IF(OR(RIGHT($Q120,1)="m",RIGHT($Q120,1)="H"),"秒","m"))</f>
        <v/>
      </c>
      <c r="V120" s="153"/>
      <c r="AB120" s="44"/>
      <c r="AC120" s="1" t="str">
        <f>IF($Q120="","0",VLOOKUP($Q120,登録データ!$Q$4:$R$19,2,FALSE))</f>
        <v>0</v>
      </c>
      <c r="AD120" s="1" t="str">
        <f t="shared" si="75"/>
        <v>00</v>
      </c>
      <c r="AE120" s="1" t="str">
        <f t="shared" si="76"/>
        <v/>
      </c>
      <c r="AF120" s="1" t="str">
        <f t="shared" si="73"/>
        <v>000000</v>
      </c>
      <c r="AG120" s="1" t="str">
        <f t="shared" si="74"/>
        <v/>
      </c>
      <c r="AH120" s="1">
        <f t="shared" si="77"/>
        <v>0</v>
      </c>
      <c r="AI120" s="197" t="str">
        <f>IF($C120="","",IF($C120="@",0,IF(COUNTIF($C$21:$C$620,$C120)=1,0,1)))</f>
        <v/>
      </c>
      <c r="AJ120" s="197" t="str">
        <f t="shared" ref="AJ120" si="115">IF($O120="","",IF(OR($O120="北海道",$O120="東京都",$O120="大阪府",$O120="京都府",RIGHT($O120,1)="県"),0,1))</f>
        <v/>
      </c>
      <c r="AL120" s="101">
        <f>C318</f>
        <v>0</v>
      </c>
      <c r="AM120" s="1" t="str">
        <f t="shared" si="81"/>
        <v/>
      </c>
      <c r="AN120" s="1" t="str">
        <f>IF(AL120=0,"",VLOOKUP(AL120,C120:$V$620,10,FALSE))</f>
        <v/>
      </c>
      <c r="AO120" s="1" t="str">
        <f t="shared" si="82"/>
        <v/>
      </c>
      <c r="AP120" s="1" t="str">
        <f>IF(AL120=0,"",VLOOKUP(AL120,C120:$V$620,8,FALSE))</f>
        <v/>
      </c>
      <c r="AQ120" s="1" t="str">
        <f>IF(AL120=0,"",VLOOKUP(AL120,C120:$V$620,13,FALSE))</f>
        <v/>
      </c>
    </row>
    <row r="121" spans="2:43">
      <c r="B121" s="122"/>
      <c r="C121" s="163"/>
      <c r="D121" s="167"/>
      <c r="E121" s="172"/>
      <c r="F121" s="168"/>
      <c r="G121" s="167"/>
      <c r="H121" s="172"/>
      <c r="I121" s="168"/>
      <c r="J121" s="167"/>
      <c r="K121" s="168"/>
      <c r="L121" s="167"/>
      <c r="M121" s="172"/>
      <c r="N121" s="168"/>
      <c r="O121" s="57"/>
      <c r="P121" s="157"/>
      <c r="Q121" s="160"/>
      <c r="R121" s="154"/>
      <c r="S121" s="157"/>
      <c r="T121" s="154"/>
      <c r="U121" s="157"/>
      <c r="V121" s="154"/>
      <c r="AB121" s="44"/>
      <c r="AC121" s="1" t="str">
        <f>IF($Q121="","0",VLOOKUP($Q121,登録データ!$Q$4:$R$19,2,FALSE))</f>
        <v>0</v>
      </c>
      <c r="AD121" s="1" t="str">
        <f t="shared" si="75"/>
        <v>00</v>
      </c>
      <c r="AE121" s="1" t="str">
        <f t="shared" si="76"/>
        <v/>
      </c>
      <c r="AF121" s="1" t="str">
        <f t="shared" si="73"/>
        <v>000000</v>
      </c>
      <c r="AG121" s="1" t="str">
        <f t="shared" si="74"/>
        <v/>
      </c>
      <c r="AH121" s="1">
        <f t="shared" si="77"/>
        <v>0</v>
      </c>
      <c r="AI121" s="197"/>
      <c r="AJ121" s="197"/>
      <c r="AL121" s="101">
        <f>C321</f>
        <v>0</v>
      </c>
      <c r="AM121" s="1" t="str">
        <f t="shared" si="81"/>
        <v/>
      </c>
      <c r="AN121" s="1" t="str">
        <f>IF(AL121=0,"",VLOOKUP(AL121,C121:$V$620,10,FALSE))</f>
        <v/>
      </c>
      <c r="AO121" s="1" t="str">
        <f t="shared" si="82"/>
        <v/>
      </c>
      <c r="AP121" s="1" t="str">
        <f>IF(AL121=0,"",VLOOKUP(AL121,C121:$V$620,8,FALSE))</f>
        <v/>
      </c>
      <c r="AQ121" s="1" t="str">
        <f>IF(AL121=0,"",VLOOKUP(AL121,C121:$V$620,13,FALSE))</f>
        <v/>
      </c>
    </row>
    <row r="122" spans="2:43" ht="19.5" thickBot="1">
      <c r="B122" s="196"/>
      <c r="C122" s="164"/>
      <c r="D122" s="169"/>
      <c r="E122" s="173"/>
      <c r="F122" s="170"/>
      <c r="G122" s="169"/>
      <c r="H122" s="173"/>
      <c r="I122" s="170"/>
      <c r="J122" s="169"/>
      <c r="K122" s="170"/>
      <c r="L122" s="169"/>
      <c r="M122" s="173"/>
      <c r="N122" s="170"/>
      <c r="O122" s="59"/>
      <c r="P122" s="158"/>
      <c r="Q122" s="161"/>
      <c r="R122" s="155"/>
      <c r="S122" s="158"/>
      <c r="T122" s="155"/>
      <c r="U122" s="158"/>
      <c r="V122" s="155"/>
      <c r="AB122" s="44"/>
      <c r="AC122" s="1" t="str">
        <f>IF($Q122="","0",VLOOKUP($Q122,登録データ!$Q$4:$R$19,2,FALSE))</f>
        <v>0</v>
      </c>
      <c r="AD122" s="1" t="str">
        <f t="shared" si="75"/>
        <v>00</v>
      </c>
      <c r="AE122" s="1" t="str">
        <f t="shared" si="76"/>
        <v/>
      </c>
      <c r="AF122" s="1" t="str">
        <f t="shared" si="73"/>
        <v>000000</v>
      </c>
      <c r="AG122" s="1" t="str">
        <f t="shared" si="74"/>
        <v/>
      </c>
      <c r="AH122" s="1">
        <f t="shared" si="77"/>
        <v>0</v>
      </c>
      <c r="AI122" s="197"/>
      <c r="AJ122" s="197"/>
      <c r="AL122" s="101">
        <f>C324</f>
        <v>0</v>
      </c>
      <c r="AM122" s="1" t="str">
        <f t="shared" si="81"/>
        <v/>
      </c>
      <c r="AN122" s="1" t="str">
        <f>IF(AL122=0,"",VLOOKUP(AL122,C122:$V$620,10,FALSE))</f>
        <v/>
      </c>
      <c r="AO122" s="1" t="str">
        <f t="shared" si="82"/>
        <v/>
      </c>
      <c r="AP122" s="1" t="str">
        <f>IF(AL122=0,"",VLOOKUP(AL122,C122:$V$620,8,FALSE))</f>
        <v/>
      </c>
      <c r="AQ122" s="1" t="str">
        <f>IF(AL122=0,"",VLOOKUP(AL122,C122:$V$620,13,FALSE))</f>
        <v/>
      </c>
    </row>
    <row r="123" spans="2:43" ht="19.5" thickTop="1">
      <c r="B123" s="195">
        <v>35</v>
      </c>
      <c r="C123" s="162"/>
      <c r="D123" s="165"/>
      <c r="E123" s="171"/>
      <c r="F123" s="166"/>
      <c r="G123" s="165"/>
      <c r="H123" s="171"/>
      <c r="I123" s="166"/>
      <c r="J123" s="165"/>
      <c r="K123" s="166"/>
      <c r="L123" s="165"/>
      <c r="M123" s="171"/>
      <c r="N123" s="166"/>
      <c r="O123" s="56"/>
      <c r="P123" s="156" t="s">
        <v>169</v>
      </c>
      <c r="Q123" s="159"/>
      <c r="R123" s="153"/>
      <c r="S123" s="156" t="str">
        <f t="shared" ref="S123" si="116">IF($Q123="","",IF(OR(RIGHT($Q123,1)="m",RIGHT($Q123,1)="H"),"分",""))</f>
        <v/>
      </c>
      <c r="T123" s="153"/>
      <c r="U123" s="157" t="str">
        <f t="shared" ref="U123" si="117">IF($Q123="","",IF(OR(RIGHT($Q123,1)="m",RIGHT($Q123,1)="H"),"秒","m"))</f>
        <v/>
      </c>
      <c r="V123" s="153"/>
      <c r="AB123" s="44"/>
      <c r="AC123" s="1" t="str">
        <f>IF($Q123="","0",VLOOKUP($Q123,登録データ!$Q$4:$R$19,2,FALSE))</f>
        <v>0</v>
      </c>
      <c r="AD123" s="1" t="str">
        <f t="shared" si="75"/>
        <v>00</v>
      </c>
      <c r="AE123" s="1" t="str">
        <f t="shared" si="76"/>
        <v/>
      </c>
      <c r="AF123" s="1" t="str">
        <f t="shared" si="73"/>
        <v>000000</v>
      </c>
      <c r="AG123" s="1" t="str">
        <f t="shared" si="74"/>
        <v/>
      </c>
      <c r="AH123" s="1">
        <f t="shared" si="77"/>
        <v>0</v>
      </c>
      <c r="AI123" s="197" t="str">
        <f>IF($C123="","",IF($C123="@",0,IF(COUNTIF($C$21:$C$620,$C123)=1,0,1)))</f>
        <v/>
      </c>
      <c r="AJ123" s="197" t="str">
        <f t="shared" ref="AJ123" si="118">IF($O123="","",IF(OR($O123="北海道",$O123="東京都",$O123="大阪府",$O123="京都府",RIGHT($O123,1)="県"),0,1))</f>
        <v/>
      </c>
      <c r="AL123" s="101">
        <f>C327</f>
        <v>0</v>
      </c>
      <c r="AM123" s="1" t="str">
        <f t="shared" si="81"/>
        <v/>
      </c>
      <c r="AN123" s="1" t="str">
        <f>IF(AL123=0,"",VLOOKUP(AL123,C123:$V$620,10,FALSE))</f>
        <v/>
      </c>
      <c r="AO123" s="1" t="str">
        <f t="shared" si="82"/>
        <v/>
      </c>
      <c r="AP123" s="1" t="str">
        <f>IF(AL123=0,"",VLOOKUP(AL123,C123:$V$620,8,FALSE))</f>
        <v/>
      </c>
      <c r="AQ123" s="1" t="str">
        <f>IF(AL123=0,"",VLOOKUP(AL123,C123:$V$620,13,FALSE))</f>
        <v/>
      </c>
    </row>
    <row r="124" spans="2:43">
      <c r="B124" s="122"/>
      <c r="C124" s="163"/>
      <c r="D124" s="167"/>
      <c r="E124" s="172"/>
      <c r="F124" s="168"/>
      <c r="G124" s="167"/>
      <c r="H124" s="172"/>
      <c r="I124" s="168"/>
      <c r="J124" s="167"/>
      <c r="K124" s="168"/>
      <c r="L124" s="167"/>
      <c r="M124" s="172"/>
      <c r="N124" s="168"/>
      <c r="O124" s="57"/>
      <c r="P124" s="157"/>
      <c r="Q124" s="160"/>
      <c r="R124" s="154"/>
      <c r="S124" s="157"/>
      <c r="T124" s="154"/>
      <c r="U124" s="157"/>
      <c r="V124" s="154"/>
      <c r="AB124" s="44"/>
      <c r="AC124" s="1" t="str">
        <f>IF($Q124="","0",VLOOKUP($Q124,登録データ!$Q$4:$R$19,2,FALSE))</f>
        <v>0</v>
      </c>
      <c r="AD124" s="1" t="str">
        <f t="shared" si="75"/>
        <v>00</v>
      </c>
      <c r="AE124" s="1" t="str">
        <f t="shared" si="76"/>
        <v/>
      </c>
      <c r="AF124" s="1" t="str">
        <f t="shared" si="73"/>
        <v>000000</v>
      </c>
      <c r="AG124" s="1" t="str">
        <f t="shared" si="74"/>
        <v/>
      </c>
      <c r="AH124" s="1">
        <f t="shared" si="77"/>
        <v>0</v>
      </c>
      <c r="AI124" s="197"/>
      <c r="AJ124" s="197"/>
      <c r="AL124" s="101">
        <f>C330</f>
        <v>0</v>
      </c>
      <c r="AM124" s="1" t="str">
        <f t="shared" si="81"/>
        <v/>
      </c>
      <c r="AN124" s="1" t="str">
        <f>IF(AL124=0,"",VLOOKUP(AL124,C124:$V$620,10,FALSE))</f>
        <v/>
      </c>
      <c r="AO124" s="1" t="str">
        <f t="shared" si="82"/>
        <v/>
      </c>
      <c r="AP124" s="1" t="str">
        <f>IF(AL124=0,"",VLOOKUP(AL124,C124:$V$620,8,FALSE))</f>
        <v/>
      </c>
      <c r="AQ124" s="1" t="str">
        <f>IF(AL124=0,"",VLOOKUP(AL124,C124:$V$620,13,FALSE))</f>
        <v/>
      </c>
    </row>
    <row r="125" spans="2:43" ht="19.5" thickBot="1">
      <c r="B125" s="196"/>
      <c r="C125" s="164"/>
      <c r="D125" s="169"/>
      <c r="E125" s="173"/>
      <c r="F125" s="170"/>
      <c r="G125" s="169"/>
      <c r="H125" s="173"/>
      <c r="I125" s="170"/>
      <c r="J125" s="169"/>
      <c r="K125" s="170"/>
      <c r="L125" s="169"/>
      <c r="M125" s="173"/>
      <c r="N125" s="170"/>
      <c r="O125" s="59"/>
      <c r="P125" s="158"/>
      <c r="Q125" s="161"/>
      <c r="R125" s="155"/>
      <c r="S125" s="158"/>
      <c r="T125" s="155"/>
      <c r="U125" s="158"/>
      <c r="V125" s="155"/>
      <c r="AB125" s="44"/>
      <c r="AC125" s="1" t="str">
        <f>IF($Q125="","0",VLOOKUP($Q125,登録データ!$Q$4:$R$19,2,FALSE))</f>
        <v>0</v>
      </c>
      <c r="AD125" s="1" t="str">
        <f t="shared" si="75"/>
        <v>00</v>
      </c>
      <c r="AE125" s="1" t="str">
        <f t="shared" si="76"/>
        <v/>
      </c>
      <c r="AF125" s="1" t="str">
        <f t="shared" si="73"/>
        <v>000000</v>
      </c>
      <c r="AG125" s="1" t="str">
        <f t="shared" si="74"/>
        <v/>
      </c>
      <c r="AH125" s="1">
        <f t="shared" si="77"/>
        <v>0</v>
      </c>
      <c r="AI125" s="197"/>
      <c r="AJ125" s="197"/>
      <c r="AL125" s="101">
        <f>C333</f>
        <v>0</v>
      </c>
      <c r="AM125" s="1" t="str">
        <f t="shared" si="81"/>
        <v/>
      </c>
      <c r="AN125" s="1" t="str">
        <f>IF(AL125=0,"",VLOOKUP(AL125,C125:$V$620,10,FALSE))</f>
        <v/>
      </c>
      <c r="AO125" s="1" t="str">
        <f t="shared" si="82"/>
        <v/>
      </c>
      <c r="AP125" s="1" t="str">
        <f>IF(AL125=0,"",VLOOKUP(AL125,C125:$V$620,8,FALSE))</f>
        <v/>
      </c>
      <c r="AQ125" s="1" t="str">
        <f>IF(AL125=0,"",VLOOKUP(AL125,C125:$V$620,13,FALSE))</f>
        <v/>
      </c>
    </row>
    <row r="126" spans="2:43" ht="19.5" thickTop="1">
      <c r="B126" s="195">
        <v>36</v>
      </c>
      <c r="C126" s="162"/>
      <c r="D126" s="165"/>
      <c r="E126" s="171"/>
      <c r="F126" s="166"/>
      <c r="G126" s="165"/>
      <c r="H126" s="171"/>
      <c r="I126" s="166"/>
      <c r="J126" s="165"/>
      <c r="K126" s="166"/>
      <c r="L126" s="165"/>
      <c r="M126" s="171"/>
      <c r="N126" s="166"/>
      <c r="O126" s="56"/>
      <c r="P126" s="156" t="s">
        <v>169</v>
      </c>
      <c r="Q126" s="159"/>
      <c r="R126" s="153"/>
      <c r="S126" s="156" t="str">
        <f t="shared" ref="S126" si="119">IF($Q126="","",IF(OR(RIGHT($Q126,1)="m",RIGHT($Q126,1)="H"),"分",""))</f>
        <v/>
      </c>
      <c r="T126" s="153"/>
      <c r="U126" s="157" t="str">
        <f t="shared" ref="U126" si="120">IF($Q126="","",IF(OR(RIGHT($Q126,1)="m",RIGHT($Q126,1)="H"),"秒","m"))</f>
        <v/>
      </c>
      <c r="V126" s="153"/>
      <c r="AB126" s="44"/>
      <c r="AC126" s="1" t="str">
        <f>IF($Q126="","0",VLOOKUP($Q126,登録データ!$Q$4:$R$19,2,FALSE))</f>
        <v>0</v>
      </c>
      <c r="AD126" s="1" t="str">
        <f t="shared" si="75"/>
        <v>00</v>
      </c>
      <c r="AE126" s="1" t="str">
        <f t="shared" si="76"/>
        <v/>
      </c>
      <c r="AF126" s="1" t="str">
        <f t="shared" si="73"/>
        <v>000000</v>
      </c>
      <c r="AG126" s="1" t="str">
        <f t="shared" si="74"/>
        <v/>
      </c>
      <c r="AH126" s="1">
        <f t="shared" si="77"/>
        <v>0</v>
      </c>
      <c r="AI126" s="197" t="str">
        <f>IF($C126="","",IF($C126="@",0,IF(COUNTIF($C$21:$C$620,$C126)=1,0,1)))</f>
        <v/>
      </c>
      <c r="AJ126" s="197" t="str">
        <f t="shared" ref="AJ126" si="121">IF($O126="","",IF(OR($O126="北海道",$O126="東京都",$O126="大阪府",$O126="京都府",RIGHT($O126,1)="県"),0,1))</f>
        <v/>
      </c>
      <c r="AL126" s="101">
        <f>C336</f>
        <v>0</v>
      </c>
      <c r="AM126" s="1" t="str">
        <f t="shared" si="81"/>
        <v/>
      </c>
      <c r="AN126" s="1" t="str">
        <f>IF(AL126=0,"",VLOOKUP(AL126,C126:$V$620,10,FALSE))</f>
        <v/>
      </c>
      <c r="AO126" s="1" t="str">
        <f t="shared" si="82"/>
        <v/>
      </c>
      <c r="AP126" s="1" t="str">
        <f>IF(AL126=0,"",VLOOKUP(AL126,C126:$V$620,8,FALSE))</f>
        <v/>
      </c>
      <c r="AQ126" s="1" t="str">
        <f>IF(AL126=0,"",VLOOKUP(AL126,C126:$V$620,13,FALSE))</f>
        <v/>
      </c>
    </row>
    <row r="127" spans="2:43">
      <c r="B127" s="122"/>
      <c r="C127" s="163"/>
      <c r="D127" s="167"/>
      <c r="E127" s="172"/>
      <c r="F127" s="168"/>
      <c r="G127" s="167"/>
      <c r="H127" s="172"/>
      <c r="I127" s="168"/>
      <c r="J127" s="167"/>
      <c r="K127" s="168"/>
      <c r="L127" s="167"/>
      <c r="M127" s="172"/>
      <c r="N127" s="168"/>
      <c r="O127" s="57"/>
      <c r="P127" s="157"/>
      <c r="Q127" s="160"/>
      <c r="R127" s="154"/>
      <c r="S127" s="157"/>
      <c r="T127" s="154"/>
      <c r="U127" s="157"/>
      <c r="V127" s="154"/>
      <c r="AB127" s="44"/>
      <c r="AC127" s="1" t="str">
        <f>IF($Q127="","0",VLOOKUP($Q127,登録データ!$Q$4:$R$19,2,FALSE))</f>
        <v>0</v>
      </c>
      <c r="AD127" s="1" t="str">
        <f t="shared" si="75"/>
        <v>00</v>
      </c>
      <c r="AE127" s="1" t="str">
        <f t="shared" si="76"/>
        <v/>
      </c>
      <c r="AF127" s="1" t="str">
        <f t="shared" si="73"/>
        <v>000000</v>
      </c>
      <c r="AG127" s="1" t="str">
        <f t="shared" si="74"/>
        <v/>
      </c>
      <c r="AH127" s="1">
        <f t="shared" si="77"/>
        <v>0</v>
      </c>
      <c r="AI127" s="197"/>
      <c r="AJ127" s="197"/>
      <c r="AL127" s="101">
        <f>C339</f>
        <v>0</v>
      </c>
      <c r="AM127" s="1" t="str">
        <f t="shared" si="81"/>
        <v/>
      </c>
      <c r="AN127" s="1" t="str">
        <f>IF(AL127=0,"",VLOOKUP(AL127,C127:$V$620,10,FALSE))</f>
        <v/>
      </c>
      <c r="AO127" s="1" t="str">
        <f t="shared" si="82"/>
        <v/>
      </c>
      <c r="AP127" s="1" t="str">
        <f>IF(AL127=0,"",VLOOKUP(AL127,C127:$V$620,8,FALSE))</f>
        <v/>
      </c>
      <c r="AQ127" s="1" t="str">
        <f>IF(AL127=0,"",VLOOKUP(AL127,C127:$V$620,13,FALSE))</f>
        <v/>
      </c>
    </row>
    <row r="128" spans="2:43" ht="19.5" thickBot="1">
      <c r="B128" s="196"/>
      <c r="C128" s="164"/>
      <c r="D128" s="169"/>
      <c r="E128" s="173"/>
      <c r="F128" s="170"/>
      <c r="G128" s="169"/>
      <c r="H128" s="173"/>
      <c r="I128" s="170"/>
      <c r="J128" s="169"/>
      <c r="K128" s="170"/>
      <c r="L128" s="169"/>
      <c r="M128" s="173"/>
      <c r="N128" s="170"/>
      <c r="O128" s="59"/>
      <c r="P128" s="158"/>
      <c r="Q128" s="161"/>
      <c r="R128" s="155"/>
      <c r="S128" s="158"/>
      <c r="T128" s="155"/>
      <c r="U128" s="158"/>
      <c r="V128" s="155"/>
      <c r="AB128" s="44"/>
      <c r="AC128" s="1" t="str">
        <f>IF($Q128="","0",VLOOKUP($Q128,登録データ!$Q$4:$R$19,2,FALSE))</f>
        <v>0</v>
      </c>
      <c r="AD128" s="1" t="str">
        <f t="shared" si="75"/>
        <v>00</v>
      </c>
      <c r="AE128" s="1" t="str">
        <f t="shared" si="76"/>
        <v/>
      </c>
      <c r="AF128" s="1" t="str">
        <f t="shared" si="73"/>
        <v>000000</v>
      </c>
      <c r="AG128" s="1" t="str">
        <f t="shared" si="74"/>
        <v/>
      </c>
      <c r="AH128" s="1">
        <f t="shared" si="77"/>
        <v>0</v>
      </c>
      <c r="AI128" s="197"/>
      <c r="AJ128" s="197"/>
      <c r="AL128" s="101">
        <f>C342</f>
        <v>0</v>
      </c>
      <c r="AM128" s="1" t="str">
        <f t="shared" si="81"/>
        <v/>
      </c>
      <c r="AN128" s="1" t="str">
        <f>IF(AL128=0,"",VLOOKUP(AL128,C128:$V$620,10,FALSE))</f>
        <v/>
      </c>
      <c r="AO128" s="1" t="str">
        <f t="shared" si="82"/>
        <v/>
      </c>
      <c r="AP128" s="1" t="str">
        <f>IF(AL128=0,"",VLOOKUP(AL128,C128:$V$620,8,FALSE))</f>
        <v/>
      </c>
      <c r="AQ128" s="1" t="str">
        <f>IF(AL128=0,"",VLOOKUP(AL128,C128:$V$620,13,FALSE))</f>
        <v/>
      </c>
    </row>
    <row r="129" spans="2:43" ht="19.5" thickTop="1">
      <c r="B129" s="195">
        <v>37</v>
      </c>
      <c r="C129" s="162"/>
      <c r="D129" s="165"/>
      <c r="E129" s="171"/>
      <c r="F129" s="166"/>
      <c r="G129" s="165"/>
      <c r="H129" s="171"/>
      <c r="I129" s="166"/>
      <c r="J129" s="165"/>
      <c r="K129" s="166"/>
      <c r="L129" s="165"/>
      <c r="M129" s="171"/>
      <c r="N129" s="166"/>
      <c r="O129" s="56"/>
      <c r="P129" s="156" t="s">
        <v>169</v>
      </c>
      <c r="Q129" s="159"/>
      <c r="R129" s="153"/>
      <c r="S129" s="156" t="str">
        <f t="shared" ref="S129" si="122">IF($Q129="","",IF(OR(RIGHT($Q129,1)="m",RIGHT($Q129,1)="H"),"分",""))</f>
        <v/>
      </c>
      <c r="T129" s="153"/>
      <c r="U129" s="157" t="str">
        <f t="shared" ref="U129" si="123">IF($Q129="","",IF(OR(RIGHT($Q129,1)="m",RIGHT($Q129,1)="H"),"秒","m"))</f>
        <v/>
      </c>
      <c r="V129" s="153"/>
      <c r="AB129" s="44"/>
      <c r="AC129" s="1" t="str">
        <f>IF($Q129="","0",VLOOKUP($Q129,登録データ!$Q$4:$R$19,2,FALSE))</f>
        <v>0</v>
      </c>
      <c r="AD129" s="1" t="str">
        <f t="shared" si="75"/>
        <v>00</v>
      </c>
      <c r="AE129" s="1" t="str">
        <f t="shared" si="76"/>
        <v/>
      </c>
      <c r="AF129" s="1" t="str">
        <f t="shared" si="73"/>
        <v>000000</v>
      </c>
      <c r="AG129" s="1" t="str">
        <f t="shared" si="74"/>
        <v/>
      </c>
      <c r="AH129" s="1">
        <f t="shared" si="77"/>
        <v>0</v>
      </c>
      <c r="AI129" s="197" t="str">
        <f>IF($C129="","",IF($C129="@",0,IF(COUNTIF($C$21:$C$620,$C129)=1,0,1)))</f>
        <v/>
      </c>
      <c r="AJ129" s="197" t="str">
        <f t="shared" ref="AJ129" si="124">IF($O129="","",IF(OR($O129="北海道",$O129="東京都",$O129="大阪府",$O129="京都府",RIGHT($O129,1)="県"),0,1))</f>
        <v/>
      </c>
      <c r="AL129" s="101">
        <f>C345</f>
        <v>0</v>
      </c>
      <c r="AM129" s="1" t="str">
        <f t="shared" si="81"/>
        <v/>
      </c>
      <c r="AN129" s="1" t="str">
        <f>IF(AL129=0,"",VLOOKUP(AL129,C129:$V$620,10,FALSE))</f>
        <v/>
      </c>
      <c r="AO129" s="1" t="str">
        <f t="shared" si="82"/>
        <v/>
      </c>
      <c r="AP129" s="1" t="str">
        <f>IF(AL129=0,"",VLOOKUP(AL129,C129:$V$620,8,FALSE))</f>
        <v/>
      </c>
      <c r="AQ129" s="1" t="str">
        <f>IF(AL129=0,"",VLOOKUP(AL129,C129:$V$620,13,FALSE))</f>
        <v/>
      </c>
    </row>
    <row r="130" spans="2:43">
      <c r="B130" s="122"/>
      <c r="C130" s="163"/>
      <c r="D130" s="167"/>
      <c r="E130" s="172"/>
      <c r="F130" s="168"/>
      <c r="G130" s="167"/>
      <c r="H130" s="172"/>
      <c r="I130" s="168"/>
      <c r="J130" s="167"/>
      <c r="K130" s="168"/>
      <c r="L130" s="167"/>
      <c r="M130" s="172"/>
      <c r="N130" s="168"/>
      <c r="O130" s="57"/>
      <c r="P130" s="157"/>
      <c r="Q130" s="160"/>
      <c r="R130" s="154"/>
      <c r="S130" s="157"/>
      <c r="T130" s="154"/>
      <c r="U130" s="157"/>
      <c r="V130" s="154"/>
      <c r="AB130" s="44"/>
      <c r="AC130" s="1" t="str">
        <f>IF($Q130="","0",VLOOKUP($Q130,登録データ!$Q$4:$R$19,2,FALSE))</f>
        <v>0</v>
      </c>
      <c r="AD130" s="1" t="str">
        <f t="shared" si="75"/>
        <v>00</v>
      </c>
      <c r="AE130" s="1" t="str">
        <f t="shared" si="76"/>
        <v/>
      </c>
      <c r="AF130" s="1" t="str">
        <f t="shared" si="73"/>
        <v>000000</v>
      </c>
      <c r="AG130" s="1" t="str">
        <f t="shared" si="74"/>
        <v/>
      </c>
      <c r="AH130" s="1">
        <f t="shared" si="77"/>
        <v>0</v>
      </c>
      <c r="AI130" s="197"/>
      <c r="AJ130" s="197"/>
      <c r="AL130" s="101">
        <f>C348</f>
        <v>0</v>
      </c>
      <c r="AM130" s="1" t="str">
        <f t="shared" si="81"/>
        <v/>
      </c>
      <c r="AN130" s="1" t="str">
        <f>IF(AL130=0,"",VLOOKUP(AL130,C130:$V$620,10,FALSE))</f>
        <v/>
      </c>
      <c r="AO130" s="1" t="str">
        <f t="shared" si="82"/>
        <v/>
      </c>
      <c r="AP130" s="1" t="str">
        <f>IF(AL130=0,"",VLOOKUP(AL130,C130:$V$620,8,FALSE))</f>
        <v/>
      </c>
      <c r="AQ130" s="1" t="str">
        <f>IF(AL130=0,"",VLOOKUP(AL130,C130:$V$620,13,FALSE))</f>
        <v/>
      </c>
    </row>
    <row r="131" spans="2:43" ht="19.5" thickBot="1">
      <c r="B131" s="196"/>
      <c r="C131" s="164"/>
      <c r="D131" s="169"/>
      <c r="E131" s="173"/>
      <c r="F131" s="170"/>
      <c r="G131" s="169"/>
      <c r="H131" s="173"/>
      <c r="I131" s="170"/>
      <c r="J131" s="169"/>
      <c r="K131" s="170"/>
      <c r="L131" s="169"/>
      <c r="M131" s="173"/>
      <c r="N131" s="170"/>
      <c r="O131" s="59"/>
      <c r="P131" s="158"/>
      <c r="Q131" s="161"/>
      <c r="R131" s="155"/>
      <c r="S131" s="158"/>
      <c r="T131" s="155"/>
      <c r="U131" s="158"/>
      <c r="V131" s="155"/>
      <c r="AB131" s="44"/>
      <c r="AC131" s="1" t="str">
        <f>IF($Q131="","0",VLOOKUP($Q131,登録データ!$Q$4:$R$19,2,FALSE))</f>
        <v>0</v>
      </c>
      <c r="AD131" s="1" t="str">
        <f t="shared" si="75"/>
        <v>00</v>
      </c>
      <c r="AE131" s="1" t="str">
        <f t="shared" si="76"/>
        <v/>
      </c>
      <c r="AF131" s="1" t="str">
        <f t="shared" si="73"/>
        <v>000000</v>
      </c>
      <c r="AG131" s="1" t="str">
        <f t="shared" si="74"/>
        <v/>
      </c>
      <c r="AH131" s="1">
        <f t="shared" si="77"/>
        <v>0</v>
      </c>
      <c r="AI131" s="197"/>
      <c r="AJ131" s="197"/>
      <c r="AL131" s="101">
        <f>C351</f>
        <v>0</v>
      </c>
      <c r="AM131" s="1" t="str">
        <f t="shared" si="81"/>
        <v/>
      </c>
      <c r="AN131" s="1" t="str">
        <f>IF(AL131=0,"",VLOOKUP(AL131,C131:$V$620,10,FALSE))</f>
        <v/>
      </c>
      <c r="AO131" s="1" t="str">
        <f t="shared" si="82"/>
        <v/>
      </c>
      <c r="AP131" s="1" t="str">
        <f>IF(AL131=0,"",VLOOKUP(AL131,C131:$V$620,8,FALSE))</f>
        <v/>
      </c>
      <c r="AQ131" s="1" t="str">
        <f>IF(AL131=0,"",VLOOKUP(AL131,C131:$V$620,13,FALSE))</f>
        <v/>
      </c>
    </row>
    <row r="132" spans="2:43" ht="19.5" thickTop="1">
      <c r="B132" s="195">
        <v>38</v>
      </c>
      <c r="C132" s="162"/>
      <c r="D132" s="165"/>
      <c r="E132" s="171"/>
      <c r="F132" s="166"/>
      <c r="G132" s="165"/>
      <c r="H132" s="171"/>
      <c r="I132" s="166"/>
      <c r="J132" s="165"/>
      <c r="K132" s="166"/>
      <c r="L132" s="165"/>
      <c r="M132" s="171"/>
      <c r="N132" s="166"/>
      <c r="O132" s="56"/>
      <c r="P132" s="156" t="s">
        <v>169</v>
      </c>
      <c r="Q132" s="159"/>
      <c r="R132" s="153"/>
      <c r="S132" s="156" t="str">
        <f t="shared" ref="S132" si="125">IF($Q132="","",IF(OR(RIGHT($Q132,1)="m",RIGHT($Q132,1)="H"),"分",""))</f>
        <v/>
      </c>
      <c r="T132" s="153"/>
      <c r="U132" s="157" t="str">
        <f t="shared" ref="U132" si="126">IF($Q132="","",IF(OR(RIGHT($Q132,1)="m",RIGHT($Q132,1)="H"),"秒","m"))</f>
        <v/>
      </c>
      <c r="V132" s="153"/>
      <c r="AB132" s="44"/>
      <c r="AC132" s="1" t="str">
        <f>IF($Q132="","0",VLOOKUP($Q132,登録データ!$Q$4:$R$19,2,FALSE))</f>
        <v>0</v>
      </c>
      <c r="AD132" s="1" t="str">
        <f t="shared" si="75"/>
        <v>00</v>
      </c>
      <c r="AE132" s="1" t="str">
        <f t="shared" si="76"/>
        <v/>
      </c>
      <c r="AF132" s="1" t="str">
        <f t="shared" si="73"/>
        <v>000000</v>
      </c>
      <c r="AG132" s="1" t="str">
        <f t="shared" si="74"/>
        <v/>
      </c>
      <c r="AH132" s="1">
        <f t="shared" si="77"/>
        <v>0</v>
      </c>
      <c r="AI132" s="197" t="str">
        <f>IF($C132="","",IF($C132="@",0,IF(COUNTIF($C$21:$C$620,$C132)=1,0,1)))</f>
        <v/>
      </c>
      <c r="AJ132" s="197" t="str">
        <f t="shared" ref="AJ132" si="127">IF($O132="","",IF(OR($O132="北海道",$O132="東京都",$O132="大阪府",$O132="京都府",RIGHT($O132,1)="県"),0,1))</f>
        <v/>
      </c>
      <c r="AL132" s="101">
        <f>C354</f>
        <v>0</v>
      </c>
      <c r="AM132" s="1" t="str">
        <f t="shared" si="81"/>
        <v/>
      </c>
      <c r="AN132" s="1" t="str">
        <f>IF(AL132=0,"",VLOOKUP(AL132,C132:$V$620,10,FALSE))</f>
        <v/>
      </c>
      <c r="AO132" s="1" t="str">
        <f t="shared" si="82"/>
        <v/>
      </c>
      <c r="AP132" s="1" t="str">
        <f>IF(AL132=0,"",VLOOKUP(AL132,C132:$V$620,8,FALSE))</f>
        <v/>
      </c>
      <c r="AQ132" s="1" t="str">
        <f>IF(AL132=0,"",VLOOKUP(AL132,C132:$V$620,13,FALSE))</f>
        <v/>
      </c>
    </row>
    <row r="133" spans="2:43">
      <c r="B133" s="122"/>
      <c r="C133" s="163"/>
      <c r="D133" s="167"/>
      <c r="E133" s="172"/>
      <c r="F133" s="168"/>
      <c r="G133" s="167"/>
      <c r="H133" s="172"/>
      <c r="I133" s="168"/>
      <c r="J133" s="167"/>
      <c r="K133" s="168"/>
      <c r="L133" s="167"/>
      <c r="M133" s="172"/>
      <c r="N133" s="168"/>
      <c r="O133" s="57"/>
      <c r="P133" s="157"/>
      <c r="Q133" s="160"/>
      <c r="R133" s="154"/>
      <c r="S133" s="157"/>
      <c r="T133" s="154"/>
      <c r="U133" s="157"/>
      <c r="V133" s="154"/>
      <c r="AB133" s="44"/>
      <c r="AC133" s="1" t="str">
        <f>IF($Q133="","0",VLOOKUP($Q133,登録データ!$Q$4:$R$19,2,FALSE))</f>
        <v>0</v>
      </c>
      <c r="AD133" s="1" t="str">
        <f t="shared" si="75"/>
        <v>00</v>
      </c>
      <c r="AE133" s="1" t="str">
        <f t="shared" si="76"/>
        <v/>
      </c>
      <c r="AF133" s="1" t="str">
        <f t="shared" si="73"/>
        <v>000000</v>
      </c>
      <c r="AG133" s="1" t="str">
        <f t="shared" si="74"/>
        <v/>
      </c>
      <c r="AH133" s="1">
        <f t="shared" si="77"/>
        <v>0</v>
      </c>
      <c r="AI133" s="197"/>
      <c r="AJ133" s="197"/>
      <c r="AL133" s="101">
        <f>C357</f>
        <v>0</v>
      </c>
      <c r="AM133" s="1" t="str">
        <f t="shared" si="81"/>
        <v/>
      </c>
      <c r="AN133" s="1" t="str">
        <f>IF(AL133=0,"",VLOOKUP(AL133,C133:$V$620,10,FALSE))</f>
        <v/>
      </c>
      <c r="AO133" s="1" t="str">
        <f t="shared" si="82"/>
        <v/>
      </c>
      <c r="AP133" s="1" t="str">
        <f>IF(AL133=0,"",VLOOKUP(AL133,C133:$V$620,8,FALSE))</f>
        <v/>
      </c>
      <c r="AQ133" s="1" t="str">
        <f>IF(AL133=0,"",VLOOKUP(AL133,C133:$V$620,13,FALSE))</f>
        <v/>
      </c>
    </row>
    <row r="134" spans="2:43" ht="19.5" thickBot="1">
      <c r="B134" s="196"/>
      <c r="C134" s="164"/>
      <c r="D134" s="169"/>
      <c r="E134" s="173"/>
      <c r="F134" s="170"/>
      <c r="G134" s="169"/>
      <c r="H134" s="173"/>
      <c r="I134" s="170"/>
      <c r="J134" s="169"/>
      <c r="K134" s="170"/>
      <c r="L134" s="169"/>
      <c r="M134" s="173"/>
      <c r="N134" s="170"/>
      <c r="O134" s="59"/>
      <c r="P134" s="158"/>
      <c r="Q134" s="161"/>
      <c r="R134" s="155"/>
      <c r="S134" s="158"/>
      <c r="T134" s="155"/>
      <c r="U134" s="158"/>
      <c r="V134" s="155"/>
      <c r="AB134" s="44"/>
      <c r="AC134" s="1" t="str">
        <f>IF($Q134="","0",VLOOKUP($Q134,登録データ!$Q$4:$R$19,2,FALSE))</f>
        <v>0</v>
      </c>
      <c r="AD134" s="1" t="str">
        <f t="shared" si="75"/>
        <v>00</v>
      </c>
      <c r="AE134" s="1" t="str">
        <f t="shared" si="76"/>
        <v/>
      </c>
      <c r="AF134" s="1" t="str">
        <f t="shared" si="73"/>
        <v>000000</v>
      </c>
      <c r="AG134" s="1" t="str">
        <f t="shared" si="74"/>
        <v/>
      </c>
      <c r="AH134" s="1">
        <f t="shared" si="77"/>
        <v>0</v>
      </c>
      <c r="AI134" s="197"/>
      <c r="AJ134" s="197"/>
      <c r="AL134" s="101">
        <f>C360</f>
        <v>0</v>
      </c>
      <c r="AM134" s="1" t="str">
        <f t="shared" si="81"/>
        <v/>
      </c>
      <c r="AN134" s="1" t="str">
        <f>IF(AL134=0,"",VLOOKUP(AL134,C134:$V$620,10,FALSE))</f>
        <v/>
      </c>
      <c r="AO134" s="1" t="str">
        <f t="shared" si="82"/>
        <v/>
      </c>
      <c r="AP134" s="1" t="str">
        <f>IF(AL134=0,"",VLOOKUP(AL134,C134:$V$620,8,FALSE))</f>
        <v/>
      </c>
      <c r="AQ134" s="1" t="str">
        <f>IF(AL134=0,"",VLOOKUP(AL134,C134:$V$620,13,FALSE))</f>
        <v/>
      </c>
    </row>
    <row r="135" spans="2:43" ht="19.5" thickTop="1">
      <c r="B135" s="195">
        <v>39</v>
      </c>
      <c r="C135" s="162"/>
      <c r="D135" s="165"/>
      <c r="E135" s="171"/>
      <c r="F135" s="166"/>
      <c r="G135" s="165"/>
      <c r="H135" s="171"/>
      <c r="I135" s="166"/>
      <c r="J135" s="165"/>
      <c r="K135" s="166"/>
      <c r="L135" s="165"/>
      <c r="M135" s="171"/>
      <c r="N135" s="166"/>
      <c r="O135" s="56"/>
      <c r="P135" s="156" t="s">
        <v>169</v>
      </c>
      <c r="Q135" s="159"/>
      <c r="R135" s="153"/>
      <c r="S135" s="156" t="str">
        <f t="shared" ref="S135" si="128">IF($Q135="","",IF(OR(RIGHT($Q135,1)="m",RIGHT($Q135,1)="H"),"分",""))</f>
        <v/>
      </c>
      <c r="T135" s="153"/>
      <c r="U135" s="157" t="str">
        <f t="shared" ref="U135" si="129">IF($Q135="","",IF(OR(RIGHT($Q135,1)="m",RIGHT($Q135,1)="H"),"秒","m"))</f>
        <v/>
      </c>
      <c r="V135" s="153"/>
      <c r="AB135" s="44"/>
      <c r="AC135" s="1" t="str">
        <f>IF($Q135="","0",VLOOKUP($Q135,登録データ!$Q$4:$R$19,2,FALSE))</f>
        <v>0</v>
      </c>
      <c r="AD135" s="1" t="str">
        <f t="shared" si="75"/>
        <v>00</v>
      </c>
      <c r="AE135" s="1" t="str">
        <f t="shared" si="76"/>
        <v/>
      </c>
      <c r="AF135" s="1" t="str">
        <f t="shared" si="73"/>
        <v>000000</v>
      </c>
      <c r="AG135" s="1" t="str">
        <f t="shared" si="74"/>
        <v/>
      </c>
      <c r="AH135" s="1">
        <f t="shared" si="77"/>
        <v>0</v>
      </c>
      <c r="AI135" s="197" t="str">
        <f>IF($C135="","",IF($C135="@",0,IF(COUNTIF($C$21:$C$620,$C135)=1,0,1)))</f>
        <v/>
      </c>
      <c r="AJ135" s="197" t="str">
        <f t="shared" ref="AJ135" si="130">IF($O135="","",IF(OR($O135="北海道",$O135="東京都",$O135="大阪府",$O135="京都府",RIGHT($O135,1)="県"),0,1))</f>
        <v/>
      </c>
      <c r="AL135" s="101">
        <f>C363</f>
        <v>0</v>
      </c>
      <c r="AM135" s="1" t="str">
        <f t="shared" si="81"/>
        <v/>
      </c>
      <c r="AN135" s="1" t="str">
        <f>IF(AL135=0,"",VLOOKUP(AL135,C135:$V$620,10,FALSE))</f>
        <v/>
      </c>
      <c r="AO135" s="1" t="str">
        <f t="shared" si="82"/>
        <v/>
      </c>
      <c r="AP135" s="1" t="str">
        <f>IF(AL135=0,"",VLOOKUP(AL135,C135:$V$620,8,FALSE))</f>
        <v/>
      </c>
      <c r="AQ135" s="1" t="str">
        <f>IF(AL135=0,"",VLOOKUP(AL135,C135:$V$620,13,FALSE))</f>
        <v/>
      </c>
    </row>
    <row r="136" spans="2:43">
      <c r="B136" s="122"/>
      <c r="C136" s="163"/>
      <c r="D136" s="167"/>
      <c r="E136" s="172"/>
      <c r="F136" s="168"/>
      <c r="G136" s="167"/>
      <c r="H136" s="172"/>
      <c r="I136" s="168"/>
      <c r="J136" s="167"/>
      <c r="K136" s="168"/>
      <c r="L136" s="167"/>
      <c r="M136" s="172"/>
      <c r="N136" s="168"/>
      <c r="O136" s="57"/>
      <c r="P136" s="157"/>
      <c r="Q136" s="160"/>
      <c r="R136" s="154"/>
      <c r="S136" s="157"/>
      <c r="T136" s="154"/>
      <c r="U136" s="157"/>
      <c r="V136" s="154"/>
      <c r="AB136" s="44"/>
      <c r="AC136" s="1" t="str">
        <f>IF($Q136="","0",VLOOKUP($Q136,登録データ!$Q$4:$R$19,2,FALSE))</f>
        <v>0</v>
      </c>
      <c r="AD136" s="1" t="str">
        <f t="shared" si="75"/>
        <v>00</v>
      </c>
      <c r="AE136" s="1" t="str">
        <f t="shared" si="76"/>
        <v/>
      </c>
      <c r="AF136" s="1" t="str">
        <f t="shared" si="73"/>
        <v>000000</v>
      </c>
      <c r="AG136" s="1" t="str">
        <f t="shared" si="74"/>
        <v/>
      </c>
      <c r="AH136" s="1">
        <f t="shared" si="77"/>
        <v>0</v>
      </c>
      <c r="AI136" s="197"/>
      <c r="AJ136" s="197"/>
      <c r="AL136" s="101">
        <f>C366</f>
        <v>0</v>
      </c>
      <c r="AM136" s="1" t="str">
        <f t="shared" si="81"/>
        <v/>
      </c>
      <c r="AN136" s="1" t="str">
        <f>IF(AL136=0,"",VLOOKUP(AL136,C136:$V$620,10,FALSE))</f>
        <v/>
      </c>
      <c r="AO136" s="1" t="str">
        <f t="shared" si="82"/>
        <v/>
      </c>
      <c r="AP136" s="1" t="str">
        <f>IF(AL136=0,"",VLOOKUP(AL136,C136:$V$620,8,FALSE))</f>
        <v/>
      </c>
      <c r="AQ136" s="1" t="str">
        <f>IF(AL136=0,"",VLOOKUP(AL136,C136:$V$620,13,FALSE))</f>
        <v/>
      </c>
    </row>
    <row r="137" spans="2:43" ht="19.5" thickBot="1">
      <c r="B137" s="196"/>
      <c r="C137" s="164"/>
      <c r="D137" s="169"/>
      <c r="E137" s="173"/>
      <c r="F137" s="170"/>
      <c r="G137" s="169"/>
      <c r="H137" s="173"/>
      <c r="I137" s="170"/>
      <c r="J137" s="169"/>
      <c r="K137" s="170"/>
      <c r="L137" s="169"/>
      <c r="M137" s="173"/>
      <c r="N137" s="170"/>
      <c r="O137" s="59"/>
      <c r="P137" s="158"/>
      <c r="Q137" s="161"/>
      <c r="R137" s="155"/>
      <c r="S137" s="158"/>
      <c r="T137" s="155"/>
      <c r="U137" s="158"/>
      <c r="V137" s="155"/>
      <c r="AB137" s="44"/>
      <c r="AC137" s="1" t="str">
        <f>IF($Q137="","0",VLOOKUP($Q137,登録データ!$Q$4:$R$19,2,FALSE))</f>
        <v>0</v>
      </c>
      <c r="AD137" s="1" t="str">
        <f t="shared" si="75"/>
        <v>00</v>
      </c>
      <c r="AE137" s="1" t="str">
        <f t="shared" si="76"/>
        <v/>
      </c>
      <c r="AF137" s="1" t="str">
        <f t="shared" si="73"/>
        <v>000000</v>
      </c>
      <c r="AG137" s="1" t="str">
        <f t="shared" si="74"/>
        <v/>
      </c>
      <c r="AH137" s="1">
        <f t="shared" si="77"/>
        <v>0</v>
      </c>
      <c r="AI137" s="197"/>
      <c r="AJ137" s="197"/>
      <c r="AL137" s="101">
        <f>C369</f>
        <v>0</v>
      </c>
      <c r="AM137" s="1" t="str">
        <f t="shared" si="81"/>
        <v/>
      </c>
      <c r="AN137" s="1" t="str">
        <f>IF(AL137=0,"",VLOOKUP(AL137,C137:$V$620,10,FALSE))</f>
        <v/>
      </c>
      <c r="AO137" s="1" t="str">
        <f t="shared" si="82"/>
        <v/>
      </c>
      <c r="AP137" s="1" t="str">
        <f>IF(AL137=0,"",VLOOKUP(AL137,C137:$V$620,8,FALSE))</f>
        <v/>
      </c>
      <c r="AQ137" s="1" t="str">
        <f>IF(AL137=0,"",VLOOKUP(AL137,C137:$V$620,13,FALSE))</f>
        <v/>
      </c>
    </row>
    <row r="138" spans="2:43" ht="19.5" thickTop="1">
      <c r="B138" s="195">
        <v>40</v>
      </c>
      <c r="C138" s="162"/>
      <c r="D138" s="165"/>
      <c r="E138" s="171"/>
      <c r="F138" s="166"/>
      <c r="G138" s="165"/>
      <c r="H138" s="171"/>
      <c r="I138" s="166"/>
      <c r="J138" s="165"/>
      <c r="K138" s="166"/>
      <c r="L138" s="165"/>
      <c r="M138" s="171"/>
      <c r="N138" s="166"/>
      <c r="O138" s="56"/>
      <c r="P138" s="156" t="s">
        <v>169</v>
      </c>
      <c r="Q138" s="159"/>
      <c r="R138" s="153"/>
      <c r="S138" s="156" t="str">
        <f t="shared" ref="S138" si="131">IF($Q138="","",IF(OR(RIGHT($Q138,1)="m",RIGHT($Q138,1)="H"),"分",""))</f>
        <v/>
      </c>
      <c r="T138" s="153"/>
      <c r="U138" s="157" t="str">
        <f t="shared" ref="U138" si="132">IF($Q138="","",IF(OR(RIGHT($Q138,1)="m",RIGHT($Q138,1)="H"),"秒","m"))</f>
        <v/>
      </c>
      <c r="V138" s="153"/>
      <c r="AB138" s="44"/>
      <c r="AC138" s="1" t="str">
        <f>IF($Q138="","0",VLOOKUP($Q138,登録データ!$Q$4:$R$19,2,FALSE))</f>
        <v>0</v>
      </c>
      <c r="AD138" s="1" t="str">
        <f t="shared" si="75"/>
        <v>00</v>
      </c>
      <c r="AE138" s="1" t="str">
        <f t="shared" si="76"/>
        <v/>
      </c>
      <c r="AF138" s="1" t="str">
        <f t="shared" si="73"/>
        <v>000000</v>
      </c>
      <c r="AG138" s="1" t="str">
        <f t="shared" si="74"/>
        <v/>
      </c>
      <c r="AH138" s="1">
        <f t="shared" si="77"/>
        <v>0</v>
      </c>
      <c r="AI138" s="197" t="str">
        <f>IF($C138="","",IF($C138="@",0,IF(COUNTIF($C$21:$C$620,$C138)=1,0,1)))</f>
        <v/>
      </c>
      <c r="AJ138" s="197" t="str">
        <f t="shared" ref="AJ138" si="133">IF($O138="","",IF(OR($O138="北海道",$O138="東京都",$O138="大阪府",$O138="京都府",RIGHT($O138,1)="県"),0,1))</f>
        <v/>
      </c>
      <c r="AL138" s="101">
        <f>C372</f>
        <v>0</v>
      </c>
      <c r="AM138" s="1" t="str">
        <f t="shared" si="81"/>
        <v/>
      </c>
      <c r="AN138" s="1" t="str">
        <f>IF(AL138=0,"",VLOOKUP(AL138,C138:$V$620,10,FALSE))</f>
        <v/>
      </c>
      <c r="AO138" s="1" t="str">
        <f t="shared" si="82"/>
        <v/>
      </c>
      <c r="AP138" s="1" t="str">
        <f>IF(AL138=0,"",VLOOKUP(AL138,C138:$V$620,8,FALSE))</f>
        <v/>
      </c>
      <c r="AQ138" s="1" t="str">
        <f>IF(AL138=0,"",VLOOKUP(AL138,C138:$V$620,13,FALSE))</f>
        <v/>
      </c>
    </row>
    <row r="139" spans="2:43">
      <c r="B139" s="122"/>
      <c r="C139" s="163"/>
      <c r="D139" s="167"/>
      <c r="E139" s="172"/>
      <c r="F139" s="168"/>
      <c r="G139" s="167"/>
      <c r="H139" s="172"/>
      <c r="I139" s="168"/>
      <c r="J139" s="167"/>
      <c r="K139" s="168"/>
      <c r="L139" s="167"/>
      <c r="M139" s="172"/>
      <c r="N139" s="168"/>
      <c r="O139" s="57"/>
      <c r="P139" s="157"/>
      <c r="Q139" s="160"/>
      <c r="R139" s="154"/>
      <c r="S139" s="157"/>
      <c r="T139" s="154"/>
      <c r="U139" s="157"/>
      <c r="V139" s="154"/>
      <c r="AB139" s="44"/>
      <c r="AC139" s="1" t="str">
        <f>IF($Q139="","0",VLOOKUP($Q139,登録データ!$Q$4:$R$19,2,FALSE))</f>
        <v>0</v>
      </c>
      <c r="AD139" s="1" t="str">
        <f t="shared" si="75"/>
        <v>00</v>
      </c>
      <c r="AE139" s="1" t="str">
        <f t="shared" si="76"/>
        <v/>
      </c>
      <c r="AF139" s="1" t="str">
        <f t="shared" si="73"/>
        <v>000000</v>
      </c>
      <c r="AG139" s="1" t="str">
        <f t="shared" si="74"/>
        <v/>
      </c>
      <c r="AH139" s="1">
        <f t="shared" si="77"/>
        <v>0</v>
      </c>
      <c r="AI139" s="197"/>
      <c r="AJ139" s="197"/>
      <c r="AL139" s="101">
        <f>C375</f>
        <v>0</v>
      </c>
      <c r="AM139" s="1" t="str">
        <f t="shared" si="81"/>
        <v/>
      </c>
      <c r="AN139" s="1" t="str">
        <f>IF(AL139=0,"",VLOOKUP(AL139,C139:$V$620,10,FALSE))</f>
        <v/>
      </c>
      <c r="AO139" s="1" t="str">
        <f t="shared" si="82"/>
        <v/>
      </c>
      <c r="AP139" s="1" t="str">
        <f>IF(AL139=0,"",VLOOKUP(AL139,C139:$V$620,8,FALSE))</f>
        <v/>
      </c>
      <c r="AQ139" s="1" t="str">
        <f>IF(AL139=0,"",VLOOKUP(AL139,C139:$V$620,13,FALSE))</f>
        <v/>
      </c>
    </row>
    <row r="140" spans="2:43" ht="19.5" thickBot="1">
      <c r="B140" s="196"/>
      <c r="C140" s="164"/>
      <c r="D140" s="169"/>
      <c r="E140" s="173"/>
      <c r="F140" s="170"/>
      <c r="G140" s="169"/>
      <c r="H140" s="173"/>
      <c r="I140" s="170"/>
      <c r="J140" s="169"/>
      <c r="K140" s="170"/>
      <c r="L140" s="169"/>
      <c r="M140" s="173"/>
      <c r="N140" s="170"/>
      <c r="O140" s="59"/>
      <c r="P140" s="158"/>
      <c r="Q140" s="161"/>
      <c r="R140" s="155"/>
      <c r="S140" s="158"/>
      <c r="T140" s="155"/>
      <c r="U140" s="158"/>
      <c r="V140" s="155"/>
      <c r="AB140" s="44"/>
      <c r="AC140" s="1" t="str">
        <f>IF($Q140="","0",VLOOKUP($Q140,登録データ!$Q$4:$R$19,2,FALSE))</f>
        <v>0</v>
      </c>
      <c r="AD140" s="1" t="str">
        <f t="shared" si="75"/>
        <v>00</v>
      </c>
      <c r="AE140" s="1" t="str">
        <f t="shared" si="76"/>
        <v/>
      </c>
      <c r="AF140" s="1" t="str">
        <f t="shared" si="73"/>
        <v>000000</v>
      </c>
      <c r="AG140" s="1" t="str">
        <f t="shared" si="74"/>
        <v/>
      </c>
      <c r="AH140" s="1">
        <f t="shared" si="77"/>
        <v>0</v>
      </c>
      <c r="AI140" s="197"/>
      <c r="AJ140" s="197"/>
      <c r="AL140" s="101">
        <f>C378</f>
        <v>0</v>
      </c>
      <c r="AM140" s="1" t="str">
        <f t="shared" si="81"/>
        <v/>
      </c>
      <c r="AN140" s="1" t="str">
        <f>IF(AL140=0,"",VLOOKUP(AL140,C140:$V$620,10,FALSE))</f>
        <v/>
      </c>
      <c r="AO140" s="1" t="str">
        <f t="shared" si="82"/>
        <v/>
      </c>
      <c r="AP140" s="1" t="str">
        <f>IF(AL140=0,"",VLOOKUP(AL140,C140:$V$620,8,FALSE))</f>
        <v/>
      </c>
      <c r="AQ140" s="1" t="str">
        <f>IF(AL140=0,"",VLOOKUP(AL140,C140:$V$620,13,FALSE))</f>
        <v/>
      </c>
    </row>
    <row r="141" spans="2:43" ht="19.5" thickTop="1">
      <c r="B141" s="195">
        <v>41</v>
      </c>
      <c r="C141" s="162"/>
      <c r="D141" s="165"/>
      <c r="E141" s="171"/>
      <c r="F141" s="166"/>
      <c r="G141" s="165"/>
      <c r="H141" s="171"/>
      <c r="I141" s="166"/>
      <c r="J141" s="165"/>
      <c r="K141" s="166"/>
      <c r="L141" s="165"/>
      <c r="M141" s="171"/>
      <c r="N141" s="166"/>
      <c r="O141" s="56"/>
      <c r="P141" s="156" t="s">
        <v>169</v>
      </c>
      <c r="Q141" s="159"/>
      <c r="R141" s="153"/>
      <c r="S141" s="156" t="str">
        <f t="shared" ref="S141" si="134">IF($Q141="","",IF(OR(RIGHT($Q141,1)="m",RIGHT($Q141,1)="H"),"分",""))</f>
        <v/>
      </c>
      <c r="T141" s="153"/>
      <c r="U141" s="157" t="str">
        <f t="shared" ref="U141" si="135">IF($Q141="","",IF(OR(RIGHT($Q141,1)="m",RIGHT($Q141,1)="H"),"秒","m"))</f>
        <v/>
      </c>
      <c r="V141" s="153"/>
      <c r="AB141" s="44"/>
      <c r="AC141" s="1" t="str">
        <f>IF($Q141="","0",VLOOKUP($Q141,登録データ!$Q$4:$R$19,2,FALSE))</f>
        <v>0</v>
      </c>
      <c r="AD141" s="1" t="str">
        <f t="shared" si="75"/>
        <v>00</v>
      </c>
      <c r="AE141" s="1" t="str">
        <f t="shared" si="76"/>
        <v/>
      </c>
      <c r="AF141" s="1" t="str">
        <f t="shared" si="73"/>
        <v>000000</v>
      </c>
      <c r="AG141" s="1" t="str">
        <f t="shared" si="74"/>
        <v/>
      </c>
      <c r="AH141" s="1">
        <f t="shared" si="77"/>
        <v>0</v>
      </c>
      <c r="AI141" s="197" t="str">
        <f>IF($C141="","",IF($C141="@",0,IF(COUNTIF($C$21:$C$620,$C141)=1,0,1)))</f>
        <v/>
      </c>
      <c r="AJ141" s="197" t="str">
        <f t="shared" ref="AJ141" si="136">IF($O141="","",IF(OR($O141="北海道",$O141="東京都",$O141="大阪府",$O141="京都府",RIGHT($O141,1)="県"),0,1))</f>
        <v/>
      </c>
      <c r="AL141" s="101">
        <f>C381</f>
        <v>0</v>
      </c>
      <c r="AM141" s="1" t="str">
        <f t="shared" si="81"/>
        <v/>
      </c>
      <c r="AN141" s="1" t="str">
        <f>IF(AL141=0,"",VLOOKUP(AL141,C141:$V$620,10,FALSE))</f>
        <v/>
      </c>
      <c r="AO141" s="1" t="str">
        <f t="shared" si="82"/>
        <v/>
      </c>
      <c r="AP141" s="1" t="str">
        <f>IF(AL141=0,"",VLOOKUP(AL141,C141:$V$620,8,FALSE))</f>
        <v/>
      </c>
      <c r="AQ141" s="1" t="str">
        <f>IF(AL141=0,"",VLOOKUP(AL141,C141:$V$620,13,FALSE))</f>
        <v/>
      </c>
    </row>
    <row r="142" spans="2:43">
      <c r="B142" s="122"/>
      <c r="C142" s="163"/>
      <c r="D142" s="167"/>
      <c r="E142" s="172"/>
      <c r="F142" s="168"/>
      <c r="G142" s="167"/>
      <c r="H142" s="172"/>
      <c r="I142" s="168"/>
      <c r="J142" s="167"/>
      <c r="K142" s="168"/>
      <c r="L142" s="167"/>
      <c r="M142" s="172"/>
      <c r="N142" s="168"/>
      <c r="O142" s="57"/>
      <c r="P142" s="157"/>
      <c r="Q142" s="160"/>
      <c r="R142" s="154"/>
      <c r="S142" s="157"/>
      <c r="T142" s="154"/>
      <c r="U142" s="157"/>
      <c r="V142" s="154"/>
      <c r="AB142" s="44"/>
      <c r="AC142" s="1" t="str">
        <f>IF($Q142="","0",VLOOKUP($Q142,登録データ!$Q$4:$R$19,2,FALSE))</f>
        <v>0</v>
      </c>
      <c r="AD142" s="1" t="str">
        <f t="shared" si="75"/>
        <v>00</v>
      </c>
      <c r="AE142" s="1" t="str">
        <f t="shared" si="76"/>
        <v/>
      </c>
      <c r="AF142" s="1" t="str">
        <f t="shared" si="73"/>
        <v>000000</v>
      </c>
      <c r="AG142" s="1" t="str">
        <f t="shared" si="74"/>
        <v/>
      </c>
      <c r="AH142" s="1">
        <f t="shared" si="77"/>
        <v>0</v>
      </c>
      <c r="AI142" s="197"/>
      <c r="AJ142" s="197"/>
      <c r="AL142" s="101">
        <f>C384</f>
        <v>0</v>
      </c>
      <c r="AM142" s="1" t="str">
        <f t="shared" si="81"/>
        <v/>
      </c>
      <c r="AN142" s="1" t="str">
        <f>IF(AL142=0,"",VLOOKUP(AL142,C142:$V$620,10,FALSE))</f>
        <v/>
      </c>
      <c r="AO142" s="1" t="str">
        <f t="shared" si="82"/>
        <v/>
      </c>
      <c r="AP142" s="1" t="str">
        <f>IF(AL142=0,"",VLOOKUP(AL142,C142:$V$620,8,FALSE))</f>
        <v/>
      </c>
      <c r="AQ142" s="1" t="str">
        <f>IF(AL142=0,"",VLOOKUP(AL142,C142:$V$620,13,FALSE))</f>
        <v/>
      </c>
    </row>
    <row r="143" spans="2:43" ht="19.5" thickBot="1">
      <c r="B143" s="196"/>
      <c r="C143" s="164"/>
      <c r="D143" s="169"/>
      <c r="E143" s="173"/>
      <c r="F143" s="170"/>
      <c r="G143" s="169"/>
      <c r="H143" s="173"/>
      <c r="I143" s="170"/>
      <c r="J143" s="169"/>
      <c r="K143" s="170"/>
      <c r="L143" s="169"/>
      <c r="M143" s="173"/>
      <c r="N143" s="170"/>
      <c r="O143" s="59"/>
      <c r="P143" s="158"/>
      <c r="Q143" s="161"/>
      <c r="R143" s="155"/>
      <c r="S143" s="158"/>
      <c r="T143" s="155"/>
      <c r="U143" s="158"/>
      <c r="V143" s="155"/>
      <c r="AB143" s="44"/>
      <c r="AC143" s="1" t="str">
        <f>IF($Q143="","0",VLOOKUP($Q143,登録データ!$Q$4:$R$19,2,FALSE))</f>
        <v>0</v>
      </c>
      <c r="AD143" s="1" t="str">
        <f t="shared" si="75"/>
        <v>00</v>
      </c>
      <c r="AE143" s="1" t="str">
        <f t="shared" si="76"/>
        <v/>
      </c>
      <c r="AF143" s="1" t="str">
        <f t="shared" si="73"/>
        <v>000000</v>
      </c>
      <c r="AG143" s="1" t="str">
        <f t="shared" si="74"/>
        <v/>
      </c>
      <c r="AH143" s="1">
        <f t="shared" si="77"/>
        <v>0</v>
      </c>
      <c r="AI143" s="197"/>
      <c r="AJ143" s="197"/>
      <c r="AL143" s="101">
        <f>C387</f>
        <v>0</v>
      </c>
      <c r="AM143" s="1" t="str">
        <f t="shared" si="81"/>
        <v/>
      </c>
      <c r="AN143" s="1" t="str">
        <f>IF(AL143=0,"",VLOOKUP(AL143,C143:$V$620,10,FALSE))</f>
        <v/>
      </c>
      <c r="AO143" s="1" t="str">
        <f t="shared" si="82"/>
        <v/>
      </c>
      <c r="AP143" s="1" t="str">
        <f>IF(AL143=0,"",VLOOKUP(AL143,C143:$V$620,8,FALSE))</f>
        <v/>
      </c>
      <c r="AQ143" s="1" t="str">
        <f>IF(AL143=0,"",VLOOKUP(AL143,C143:$V$620,13,FALSE))</f>
        <v/>
      </c>
    </row>
    <row r="144" spans="2:43" ht="19.5" thickTop="1">
      <c r="B144" s="195">
        <v>42</v>
      </c>
      <c r="C144" s="162"/>
      <c r="D144" s="165"/>
      <c r="E144" s="171"/>
      <c r="F144" s="166"/>
      <c r="G144" s="165"/>
      <c r="H144" s="171"/>
      <c r="I144" s="166"/>
      <c r="J144" s="165"/>
      <c r="K144" s="166"/>
      <c r="L144" s="165"/>
      <c r="M144" s="171"/>
      <c r="N144" s="166"/>
      <c r="O144" s="56"/>
      <c r="P144" s="156" t="s">
        <v>169</v>
      </c>
      <c r="Q144" s="159"/>
      <c r="R144" s="153"/>
      <c r="S144" s="156" t="str">
        <f t="shared" ref="S144" si="137">IF($Q144="","",IF(OR(RIGHT($Q144,1)="m",RIGHT($Q144,1)="H"),"分",""))</f>
        <v/>
      </c>
      <c r="T144" s="153"/>
      <c r="U144" s="157" t="str">
        <f t="shared" ref="U144" si="138">IF($Q144="","",IF(OR(RIGHT($Q144,1)="m",RIGHT($Q144,1)="H"),"秒","m"))</f>
        <v/>
      </c>
      <c r="V144" s="153"/>
      <c r="AB144" s="44"/>
      <c r="AC144" s="1" t="str">
        <f>IF($Q144="","0",VLOOKUP($Q144,登録データ!$Q$4:$R$19,2,FALSE))</f>
        <v>0</v>
      </c>
      <c r="AD144" s="1" t="str">
        <f t="shared" si="75"/>
        <v>00</v>
      </c>
      <c r="AE144" s="1" t="str">
        <f t="shared" si="76"/>
        <v/>
      </c>
      <c r="AF144" s="1" t="str">
        <f t="shared" si="73"/>
        <v>000000</v>
      </c>
      <c r="AG144" s="1" t="str">
        <f t="shared" si="74"/>
        <v/>
      </c>
      <c r="AH144" s="1">
        <f t="shared" si="77"/>
        <v>0</v>
      </c>
      <c r="AI144" s="197" t="str">
        <f>IF($C144="","",IF($C144="@",0,IF(COUNTIF($C$21:$C$620,$C144)=1,0,1)))</f>
        <v/>
      </c>
      <c r="AJ144" s="197" t="str">
        <f t="shared" ref="AJ144" si="139">IF($O144="","",IF(OR($O144="北海道",$O144="東京都",$O144="大阪府",$O144="京都府",RIGHT($O144,1)="県"),0,1))</f>
        <v/>
      </c>
      <c r="AL144" s="101">
        <f>C390</f>
        <v>0</v>
      </c>
      <c r="AM144" s="1" t="str">
        <f t="shared" si="81"/>
        <v/>
      </c>
      <c r="AN144" s="1" t="str">
        <f>IF(AL144=0,"",VLOOKUP(AL144,C144:$V$620,10,FALSE))</f>
        <v/>
      </c>
      <c r="AO144" s="1" t="str">
        <f t="shared" si="82"/>
        <v/>
      </c>
      <c r="AP144" s="1" t="str">
        <f>IF(AL144=0,"",VLOOKUP(AL144,C144:$V$620,8,FALSE))</f>
        <v/>
      </c>
      <c r="AQ144" s="1" t="str">
        <f>IF(AL144=0,"",VLOOKUP(AL144,C144:$V$620,13,FALSE))</f>
        <v/>
      </c>
    </row>
    <row r="145" spans="2:43">
      <c r="B145" s="122"/>
      <c r="C145" s="163"/>
      <c r="D145" s="167"/>
      <c r="E145" s="172"/>
      <c r="F145" s="168"/>
      <c r="G145" s="167"/>
      <c r="H145" s="172"/>
      <c r="I145" s="168"/>
      <c r="J145" s="167"/>
      <c r="K145" s="168"/>
      <c r="L145" s="167"/>
      <c r="M145" s="172"/>
      <c r="N145" s="168"/>
      <c r="O145" s="57"/>
      <c r="P145" s="157"/>
      <c r="Q145" s="160"/>
      <c r="R145" s="154"/>
      <c r="S145" s="157"/>
      <c r="T145" s="154"/>
      <c r="U145" s="157"/>
      <c r="V145" s="154"/>
      <c r="AB145" s="44"/>
      <c r="AC145" s="1" t="str">
        <f>IF($Q145="","0",VLOOKUP($Q145,登録データ!$Q$4:$R$19,2,FALSE))</f>
        <v>0</v>
      </c>
      <c r="AD145" s="1" t="str">
        <f t="shared" si="75"/>
        <v>00</v>
      </c>
      <c r="AE145" s="1" t="str">
        <f t="shared" si="76"/>
        <v/>
      </c>
      <c r="AF145" s="1" t="str">
        <f t="shared" si="73"/>
        <v>000000</v>
      </c>
      <c r="AG145" s="1" t="str">
        <f t="shared" si="74"/>
        <v/>
      </c>
      <c r="AH145" s="1">
        <f t="shared" si="77"/>
        <v>0</v>
      </c>
      <c r="AI145" s="197"/>
      <c r="AJ145" s="197"/>
      <c r="AL145" s="101">
        <f>C393</f>
        <v>0</v>
      </c>
      <c r="AM145" s="1" t="str">
        <f t="shared" si="81"/>
        <v/>
      </c>
      <c r="AN145" s="1" t="str">
        <f>IF(AL145=0,"",VLOOKUP(AL145,C145:$V$620,10,FALSE))</f>
        <v/>
      </c>
      <c r="AO145" s="1" t="str">
        <f t="shared" si="82"/>
        <v/>
      </c>
      <c r="AP145" s="1" t="str">
        <f>IF(AL145=0,"",VLOOKUP(AL145,C145:$V$620,8,FALSE))</f>
        <v/>
      </c>
      <c r="AQ145" s="1" t="str">
        <f>IF(AL145=0,"",VLOOKUP(AL145,C145:$V$620,13,FALSE))</f>
        <v/>
      </c>
    </row>
    <row r="146" spans="2:43" ht="19.5" thickBot="1">
      <c r="B146" s="196"/>
      <c r="C146" s="164"/>
      <c r="D146" s="169"/>
      <c r="E146" s="173"/>
      <c r="F146" s="170"/>
      <c r="G146" s="169"/>
      <c r="H146" s="173"/>
      <c r="I146" s="170"/>
      <c r="J146" s="169"/>
      <c r="K146" s="170"/>
      <c r="L146" s="169"/>
      <c r="M146" s="173"/>
      <c r="N146" s="170"/>
      <c r="O146" s="59"/>
      <c r="P146" s="158"/>
      <c r="Q146" s="161"/>
      <c r="R146" s="155"/>
      <c r="S146" s="158"/>
      <c r="T146" s="155"/>
      <c r="U146" s="158"/>
      <c r="V146" s="155"/>
      <c r="AB146" s="44"/>
      <c r="AC146" s="1" t="str">
        <f>IF($Q146="","0",VLOOKUP($Q146,登録データ!$Q$4:$R$19,2,FALSE))</f>
        <v>0</v>
      </c>
      <c r="AD146" s="1" t="str">
        <f t="shared" si="75"/>
        <v>00</v>
      </c>
      <c r="AE146" s="1" t="str">
        <f t="shared" si="76"/>
        <v/>
      </c>
      <c r="AF146" s="1" t="str">
        <f t="shared" si="73"/>
        <v>000000</v>
      </c>
      <c r="AG146" s="1" t="str">
        <f t="shared" si="74"/>
        <v/>
      </c>
      <c r="AH146" s="1">
        <f t="shared" si="77"/>
        <v>0</v>
      </c>
      <c r="AI146" s="197"/>
      <c r="AJ146" s="197"/>
      <c r="AL146" s="101">
        <f>C396</f>
        <v>0</v>
      </c>
      <c r="AM146" s="1" t="str">
        <f t="shared" si="81"/>
        <v/>
      </c>
      <c r="AN146" s="1" t="str">
        <f>IF(AL146=0,"",VLOOKUP(AL146,C146:$V$620,10,FALSE))</f>
        <v/>
      </c>
      <c r="AO146" s="1" t="str">
        <f t="shared" si="82"/>
        <v/>
      </c>
      <c r="AP146" s="1" t="str">
        <f>IF(AL146=0,"",VLOOKUP(AL146,C146:$V$620,8,FALSE))</f>
        <v/>
      </c>
      <c r="AQ146" s="1" t="str">
        <f>IF(AL146=0,"",VLOOKUP(AL146,C146:$V$620,13,FALSE))</f>
        <v/>
      </c>
    </row>
    <row r="147" spans="2:43" ht="19.5" thickTop="1">
      <c r="B147" s="195">
        <v>43</v>
      </c>
      <c r="C147" s="162"/>
      <c r="D147" s="165"/>
      <c r="E147" s="171"/>
      <c r="F147" s="166"/>
      <c r="G147" s="165"/>
      <c r="H147" s="171"/>
      <c r="I147" s="166"/>
      <c r="J147" s="165"/>
      <c r="K147" s="166"/>
      <c r="L147" s="165"/>
      <c r="M147" s="171"/>
      <c r="N147" s="166"/>
      <c r="O147" s="56"/>
      <c r="P147" s="156" t="s">
        <v>169</v>
      </c>
      <c r="Q147" s="159"/>
      <c r="R147" s="153"/>
      <c r="S147" s="156" t="str">
        <f t="shared" ref="S147" si="140">IF($Q147="","",IF(OR(RIGHT($Q147,1)="m",RIGHT($Q147,1)="H"),"分",""))</f>
        <v/>
      </c>
      <c r="T147" s="153"/>
      <c r="U147" s="157" t="str">
        <f t="shared" ref="U147" si="141">IF($Q147="","",IF(OR(RIGHT($Q147,1)="m",RIGHT($Q147,1)="H"),"秒","m"))</f>
        <v/>
      </c>
      <c r="V147" s="153"/>
      <c r="AB147" s="44"/>
      <c r="AC147" s="1" t="str">
        <f>IF($Q147="","0",VLOOKUP($Q147,登録データ!$Q$4:$R$19,2,FALSE))</f>
        <v>0</v>
      </c>
      <c r="AD147" s="1" t="str">
        <f t="shared" si="75"/>
        <v>00</v>
      </c>
      <c r="AE147" s="1" t="str">
        <f t="shared" si="76"/>
        <v/>
      </c>
      <c r="AF147" s="1" t="str">
        <f t="shared" si="73"/>
        <v>000000</v>
      </c>
      <c r="AG147" s="1" t="str">
        <f t="shared" si="74"/>
        <v/>
      </c>
      <c r="AH147" s="1">
        <f t="shared" si="77"/>
        <v>0</v>
      </c>
      <c r="AI147" s="197" t="str">
        <f>IF($C147="","",IF($C147="@",0,IF(COUNTIF($C$21:$C$620,$C147)=1,0,1)))</f>
        <v/>
      </c>
      <c r="AJ147" s="197" t="str">
        <f t="shared" ref="AJ147" si="142">IF($O147="","",IF(OR($O147="北海道",$O147="東京都",$O147="大阪府",$O147="京都府",RIGHT($O147,1)="県"),0,1))</f>
        <v/>
      </c>
      <c r="AL147" s="101">
        <f>C399</f>
        <v>0</v>
      </c>
      <c r="AM147" s="1" t="str">
        <f t="shared" si="81"/>
        <v/>
      </c>
      <c r="AN147" s="1" t="str">
        <f>IF(AL147=0,"",VLOOKUP(AL147,C147:$V$620,10,FALSE))</f>
        <v/>
      </c>
      <c r="AO147" s="1" t="str">
        <f t="shared" si="82"/>
        <v/>
      </c>
      <c r="AP147" s="1" t="str">
        <f>IF(AL147=0,"",VLOOKUP(AL147,C147:$V$620,8,FALSE))</f>
        <v/>
      </c>
      <c r="AQ147" s="1" t="str">
        <f>IF(AL147=0,"",VLOOKUP(AL147,C147:$V$620,13,FALSE))</f>
        <v/>
      </c>
    </row>
    <row r="148" spans="2:43">
      <c r="B148" s="122"/>
      <c r="C148" s="163"/>
      <c r="D148" s="167"/>
      <c r="E148" s="172"/>
      <c r="F148" s="168"/>
      <c r="G148" s="167"/>
      <c r="H148" s="172"/>
      <c r="I148" s="168"/>
      <c r="J148" s="167"/>
      <c r="K148" s="168"/>
      <c r="L148" s="167"/>
      <c r="M148" s="172"/>
      <c r="N148" s="168"/>
      <c r="O148" s="57"/>
      <c r="P148" s="157"/>
      <c r="Q148" s="160"/>
      <c r="R148" s="154"/>
      <c r="S148" s="157"/>
      <c r="T148" s="154"/>
      <c r="U148" s="157"/>
      <c r="V148" s="154"/>
      <c r="AB148" s="44"/>
      <c r="AC148" s="1" t="str">
        <f>IF($Q148="","0",VLOOKUP($Q148,登録データ!$Q$4:$R$19,2,FALSE))</f>
        <v>0</v>
      </c>
      <c r="AD148" s="1" t="str">
        <f t="shared" si="75"/>
        <v>00</v>
      </c>
      <c r="AE148" s="1" t="str">
        <f t="shared" si="76"/>
        <v/>
      </c>
      <c r="AF148" s="1" t="str">
        <f t="shared" si="73"/>
        <v>000000</v>
      </c>
      <c r="AG148" s="1" t="str">
        <f t="shared" si="74"/>
        <v/>
      </c>
      <c r="AH148" s="1">
        <f t="shared" si="77"/>
        <v>0</v>
      </c>
      <c r="AI148" s="197"/>
      <c r="AJ148" s="197"/>
      <c r="AL148" s="101">
        <f>C402</f>
        <v>0</v>
      </c>
      <c r="AM148" s="1" t="str">
        <f t="shared" si="81"/>
        <v/>
      </c>
      <c r="AN148" s="1" t="str">
        <f>IF(AL148=0,"",VLOOKUP(AL148,C148:$V$620,10,FALSE))</f>
        <v/>
      </c>
      <c r="AO148" s="1" t="str">
        <f t="shared" si="82"/>
        <v/>
      </c>
      <c r="AP148" s="1" t="str">
        <f>IF(AL148=0,"",VLOOKUP(AL148,C148:$V$620,8,FALSE))</f>
        <v/>
      </c>
      <c r="AQ148" s="1" t="str">
        <f>IF(AL148=0,"",VLOOKUP(AL148,C148:$V$620,13,FALSE))</f>
        <v/>
      </c>
    </row>
    <row r="149" spans="2:43" ht="19.5" thickBot="1">
      <c r="B149" s="196"/>
      <c r="C149" s="164"/>
      <c r="D149" s="169"/>
      <c r="E149" s="173"/>
      <c r="F149" s="170"/>
      <c r="G149" s="169"/>
      <c r="H149" s="173"/>
      <c r="I149" s="170"/>
      <c r="J149" s="169"/>
      <c r="K149" s="170"/>
      <c r="L149" s="169"/>
      <c r="M149" s="173"/>
      <c r="N149" s="170"/>
      <c r="O149" s="59"/>
      <c r="P149" s="158"/>
      <c r="Q149" s="161"/>
      <c r="R149" s="155"/>
      <c r="S149" s="158"/>
      <c r="T149" s="155"/>
      <c r="U149" s="158"/>
      <c r="V149" s="155"/>
      <c r="AB149" s="44"/>
      <c r="AC149" s="1" t="str">
        <f>IF($Q149="","0",VLOOKUP($Q149,登録データ!$Q$4:$R$19,2,FALSE))</f>
        <v>0</v>
      </c>
      <c r="AD149" s="1" t="str">
        <f t="shared" si="75"/>
        <v>00</v>
      </c>
      <c r="AE149" s="1" t="str">
        <f t="shared" si="76"/>
        <v/>
      </c>
      <c r="AF149" s="1" t="str">
        <f t="shared" ref="AF149:AF212" si="143">IF($AE149=2,IF($T149="","0000",CONCATENATE(RIGHT($T149+100,2),$AD149)),IF($T149="","000000",CONCATENATE(RIGHT($R149+100,2),RIGHT($T149+100,2),$AD149)))</f>
        <v>000000</v>
      </c>
      <c r="AG149" s="1" t="str">
        <f t="shared" ref="AG149:AG212" si="144">IF($Q149="","",CONCATENATE($AC149," ",IF($AE149=1,RIGHT($AF149+10000000,7),RIGHT($AF149+100000,5))))</f>
        <v/>
      </c>
      <c r="AH149" s="1">
        <f t="shared" si="77"/>
        <v>0</v>
      </c>
      <c r="AI149" s="197"/>
      <c r="AJ149" s="197"/>
      <c r="AL149" s="101">
        <f>C405</f>
        <v>0</v>
      </c>
      <c r="AM149" s="1" t="str">
        <f t="shared" si="81"/>
        <v/>
      </c>
      <c r="AN149" s="1" t="str">
        <f>IF(AL149=0,"",VLOOKUP(AL149,C149:$V$620,10,FALSE))</f>
        <v/>
      </c>
      <c r="AO149" s="1" t="str">
        <f t="shared" si="82"/>
        <v/>
      </c>
      <c r="AP149" s="1" t="str">
        <f>IF(AL149=0,"",VLOOKUP(AL149,C149:$V$620,8,FALSE))</f>
        <v/>
      </c>
      <c r="AQ149" s="1" t="str">
        <f>IF(AL149=0,"",VLOOKUP(AL149,C149:$V$620,13,FALSE))</f>
        <v/>
      </c>
    </row>
    <row r="150" spans="2:43" ht="19.5" thickTop="1">
      <c r="B150" s="195">
        <v>44</v>
      </c>
      <c r="C150" s="162"/>
      <c r="D150" s="165"/>
      <c r="E150" s="171"/>
      <c r="F150" s="166"/>
      <c r="G150" s="165"/>
      <c r="H150" s="171"/>
      <c r="I150" s="166"/>
      <c r="J150" s="165"/>
      <c r="K150" s="166"/>
      <c r="L150" s="165"/>
      <c r="M150" s="171"/>
      <c r="N150" s="166"/>
      <c r="O150" s="56"/>
      <c r="P150" s="156" t="s">
        <v>169</v>
      </c>
      <c r="Q150" s="159"/>
      <c r="R150" s="153"/>
      <c r="S150" s="156" t="str">
        <f t="shared" ref="S150" si="145">IF($Q150="","",IF(OR(RIGHT($Q150,1)="m",RIGHT($Q150,1)="H"),"分",""))</f>
        <v/>
      </c>
      <c r="T150" s="153"/>
      <c r="U150" s="157" t="str">
        <f t="shared" ref="U150" si="146">IF($Q150="","",IF(OR(RIGHT($Q150,1)="m",RIGHT($Q150,1)="H"),"秒","m"))</f>
        <v/>
      </c>
      <c r="V150" s="153"/>
      <c r="AB150" s="44"/>
      <c r="AC150" s="1" t="str">
        <f>IF($Q150="","0",VLOOKUP($Q150,登録データ!$Q$4:$R$19,2,FALSE))</f>
        <v>0</v>
      </c>
      <c r="AD150" s="1" t="str">
        <f t="shared" ref="AD150:AD213" si="147">IF($V150="","00",IF(LEN($V150)=1,$V150*10,$V150))</f>
        <v>00</v>
      </c>
      <c r="AE150" s="1" t="str">
        <f t="shared" ref="AE150:AE213" si="148">IF($Q150="","",IF(OR(RIGHT($Q150,1)="m",RIGHT($Q150,1)="H"),1,2))</f>
        <v/>
      </c>
      <c r="AF150" s="1" t="str">
        <f t="shared" si="143"/>
        <v>000000</v>
      </c>
      <c r="AG150" s="1" t="str">
        <f t="shared" si="144"/>
        <v/>
      </c>
      <c r="AH150" s="1">
        <f t="shared" ref="AH150:AH213" si="149">IF(OR(RIGHT($Q150,1)="m",RIGHT($Q150,1)="H",RIGHT($Q150,1)="W",RIGHT($Q150,1)="C"),IF(VALUE($Q150)&gt;59,1,0),0)</f>
        <v>0</v>
      </c>
      <c r="AI150" s="197" t="str">
        <f>IF($C150="","",IF($C150="@",0,IF(COUNTIF($C$21:$C$620,$C150)=1,0,1)))</f>
        <v/>
      </c>
      <c r="AJ150" s="197" t="str">
        <f t="shared" ref="AJ150" si="150">IF($O150="","",IF(OR($O150="北海道",$O150="東京都",$O150="大阪府",$O150="京都府",RIGHT($O150,1)="県"),0,1))</f>
        <v/>
      </c>
      <c r="AL150" s="101">
        <f>C408</f>
        <v>0</v>
      </c>
      <c r="AM150" s="1" t="str">
        <f t="shared" si="81"/>
        <v/>
      </c>
      <c r="AN150" s="1" t="str">
        <f>IF(AL150=0,"",VLOOKUP(AL150,C150:$V$620,10,FALSE))</f>
        <v/>
      </c>
      <c r="AO150" s="1" t="str">
        <f t="shared" si="82"/>
        <v/>
      </c>
      <c r="AP150" s="1" t="str">
        <f>IF(AL150=0,"",VLOOKUP(AL150,C150:$V$620,8,FALSE))</f>
        <v/>
      </c>
      <c r="AQ150" s="1" t="str">
        <f>IF(AL150=0,"",VLOOKUP(AL150,C150:$V$620,13,FALSE))</f>
        <v/>
      </c>
    </row>
    <row r="151" spans="2:43">
      <c r="B151" s="122"/>
      <c r="C151" s="163"/>
      <c r="D151" s="167"/>
      <c r="E151" s="172"/>
      <c r="F151" s="168"/>
      <c r="G151" s="167"/>
      <c r="H151" s="172"/>
      <c r="I151" s="168"/>
      <c r="J151" s="167"/>
      <c r="K151" s="168"/>
      <c r="L151" s="167"/>
      <c r="M151" s="172"/>
      <c r="N151" s="168"/>
      <c r="O151" s="57"/>
      <c r="P151" s="157"/>
      <c r="Q151" s="160"/>
      <c r="R151" s="154"/>
      <c r="S151" s="157"/>
      <c r="T151" s="154"/>
      <c r="U151" s="157"/>
      <c r="V151" s="154"/>
      <c r="AB151" s="44"/>
      <c r="AC151" s="1" t="str">
        <f>IF($Q151="","0",VLOOKUP($Q151,登録データ!$Q$4:$R$19,2,FALSE))</f>
        <v>0</v>
      </c>
      <c r="AD151" s="1" t="str">
        <f t="shared" si="147"/>
        <v>00</v>
      </c>
      <c r="AE151" s="1" t="str">
        <f t="shared" si="148"/>
        <v/>
      </c>
      <c r="AF151" s="1" t="str">
        <f t="shared" si="143"/>
        <v>000000</v>
      </c>
      <c r="AG151" s="1" t="str">
        <f t="shared" si="144"/>
        <v/>
      </c>
      <c r="AH151" s="1">
        <f t="shared" si="149"/>
        <v>0</v>
      </c>
      <c r="AI151" s="197"/>
      <c r="AJ151" s="197"/>
      <c r="AL151" s="101">
        <f>C411</f>
        <v>0</v>
      </c>
      <c r="AM151" s="1" t="str">
        <f t="shared" ref="AM151:AM214" si="151">IF(AL151=0,"",VLOOKUP(AL151,$C$21:$F$620,2,FALSE))</f>
        <v/>
      </c>
      <c r="AN151" s="1" t="str">
        <f>IF(AL151=0,"",VLOOKUP(AL151,C151:$V$620,10,FALSE))</f>
        <v/>
      </c>
      <c r="AO151" s="1" t="str">
        <f t="shared" ref="AO151:AO214" si="152">LEFT(AN151,2)</f>
        <v/>
      </c>
      <c r="AP151" s="1" t="str">
        <f>IF(AL151=0,"",VLOOKUP(AL151,C151:$V$620,8,FALSE))</f>
        <v/>
      </c>
      <c r="AQ151" s="1" t="str">
        <f>IF(AL151=0,"",VLOOKUP(AL151,C151:$V$620,13,FALSE))</f>
        <v/>
      </c>
    </row>
    <row r="152" spans="2:43" ht="19.5" thickBot="1">
      <c r="B152" s="196"/>
      <c r="C152" s="164"/>
      <c r="D152" s="169"/>
      <c r="E152" s="173"/>
      <c r="F152" s="170"/>
      <c r="G152" s="169"/>
      <c r="H152" s="173"/>
      <c r="I152" s="170"/>
      <c r="J152" s="169"/>
      <c r="K152" s="170"/>
      <c r="L152" s="169"/>
      <c r="M152" s="173"/>
      <c r="N152" s="170"/>
      <c r="O152" s="59"/>
      <c r="P152" s="158"/>
      <c r="Q152" s="161"/>
      <c r="R152" s="155"/>
      <c r="S152" s="158"/>
      <c r="T152" s="155"/>
      <c r="U152" s="158"/>
      <c r="V152" s="155"/>
      <c r="AB152" s="44"/>
      <c r="AC152" s="1" t="str">
        <f>IF($Q152="","0",VLOOKUP($Q152,登録データ!$Q$4:$R$19,2,FALSE))</f>
        <v>0</v>
      </c>
      <c r="AD152" s="1" t="str">
        <f t="shared" si="147"/>
        <v>00</v>
      </c>
      <c r="AE152" s="1" t="str">
        <f t="shared" si="148"/>
        <v/>
      </c>
      <c r="AF152" s="1" t="str">
        <f t="shared" si="143"/>
        <v>000000</v>
      </c>
      <c r="AG152" s="1" t="str">
        <f t="shared" si="144"/>
        <v/>
      </c>
      <c r="AH152" s="1">
        <f t="shared" si="149"/>
        <v>0</v>
      </c>
      <c r="AI152" s="197"/>
      <c r="AJ152" s="197"/>
      <c r="AL152" s="101">
        <f>C414</f>
        <v>0</v>
      </c>
      <c r="AM152" s="1" t="str">
        <f t="shared" si="151"/>
        <v/>
      </c>
      <c r="AN152" s="1" t="str">
        <f>IF(AL152=0,"",VLOOKUP(AL152,C152:$V$620,10,FALSE))</f>
        <v/>
      </c>
      <c r="AO152" s="1" t="str">
        <f t="shared" si="152"/>
        <v/>
      </c>
      <c r="AP152" s="1" t="str">
        <f>IF(AL152=0,"",VLOOKUP(AL152,C152:$V$620,8,FALSE))</f>
        <v/>
      </c>
      <c r="AQ152" s="1" t="str">
        <f>IF(AL152=0,"",VLOOKUP(AL152,C152:$V$620,13,FALSE))</f>
        <v/>
      </c>
    </row>
    <row r="153" spans="2:43" ht="19.5" thickTop="1">
      <c r="B153" s="195">
        <v>45</v>
      </c>
      <c r="C153" s="162"/>
      <c r="D153" s="165"/>
      <c r="E153" s="171"/>
      <c r="F153" s="166"/>
      <c r="G153" s="165"/>
      <c r="H153" s="171"/>
      <c r="I153" s="166"/>
      <c r="J153" s="165"/>
      <c r="K153" s="166"/>
      <c r="L153" s="165"/>
      <c r="M153" s="171"/>
      <c r="N153" s="166"/>
      <c r="O153" s="56"/>
      <c r="P153" s="156" t="s">
        <v>169</v>
      </c>
      <c r="Q153" s="159"/>
      <c r="R153" s="153"/>
      <c r="S153" s="156" t="str">
        <f t="shared" ref="S153" si="153">IF($Q153="","",IF(OR(RIGHT($Q153,1)="m",RIGHT($Q153,1)="H"),"分",""))</f>
        <v/>
      </c>
      <c r="T153" s="153"/>
      <c r="U153" s="157" t="str">
        <f t="shared" ref="U153" si="154">IF($Q153="","",IF(OR(RIGHT($Q153,1)="m",RIGHT($Q153,1)="H"),"秒","m"))</f>
        <v/>
      </c>
      <c r="V153" s="153"/>
      <c r="AB153" s="44"/>
      <c r="AC153" s="1" t="str">
        <f>IF($Q153="","0",VLOOKUP($Q153,登録データ!$Q$4:$R$19,2,FALSE))</f>
        <v>0</v>
      </c>
      <c r="AD153" s="1" t="str">
        <f t="shared" si="147"/>
        <v>00</v>
      </c>
      <c r="AE153" s="1" t="str">
        <f t="shared" si="148"/>
        <v/>
      </c>
      <c r="AF153" s="1" t="str">
        <f t="shared" si="143"/>
        <v>000000</v>
      </c>
      <c r="AG153" s="1" t="str">
        <f t="shared" si="144"/>
        <v/>
      </c>
      <c r="AH153" s="1">
        <f t="shared" si="149"/>
        <v>0</v>
      </c>
      <c r="AI153" s="197" t="str">
        <f>IF($C153="","",IF($C153="@",0,IF(COUNTIF($C$21:$C$620,$C153)=1,0,1)))</f>
        <v/>
      </c>
      <c r="AJ153" s="197" t="str">
        <f t="shared" ref="AJ153" si="155">IF($O153="","",IF(OR($O153="北海道",$O153="東京都",$O153="大阪府",$O153="京都府",RIGHT($O153,1)="県"),0,1))</f>
        <v/>
      </c>
      <c r="AL153" s="101">
        <f>C417</f>
        <v>0</v>
      </c>
      <c r="AM153" s="1" t="str">
        <f t="shared" si="151"/>
        <v/>
      </c>
      <c r="AN153" s="1" t="str">
        <f>IF(AL153=0,"",VLOOKUP(AL153,C153:$V$620,10,FALSE))</f>
        <v/>
      </c>
      <c r="AO153" s="1" t="str">
        <f t="shared" si="152"/>
        <v/>
      </c>
      <c r="AP153" s="1" t="str">
        <f>IF(AL153=0,"",VLOOKUP(AL153,C153:$V$620,8,FALSE))</f>
        <v/>
      </c>
      <c r="AQ153" s="1" t="str">
        <f>IF(AL153=0,"",VLOOKUP(AL153,C153:$V$620,13,FALSE))</f>
        <v/>
      </c>
    </row>
    <row r="154" spans="2:43">
      <c r="B154" s="122"/>
      <c r="C154" s="163"/>
      <c r="D154" s="167"/>
      <c r="E154" s="172"/>
      <c r="F154" s="168"/>
      <c r="G154" s="167"/>
      <c r="H154" s="172"/>
      <c r="I154" s="168"/>
      <c r="J154" s="167"/>
      <c r="K154" s="168"/>
      <c r="L154" s="167"/>
      <c r="M154" s="172"/>
      <c r="N154" s="168"/>
      <c r="O154" s="57"/>
      <c r="P154" s="157"/>
      <c r="Q154" s="160"/>
      <c r="R154" s="154"/>
      <c r="S154" s="157"/>
      <c r="T154" s="154"/>
      <c r="U154" s="157"/>
      <c r="V154" s="154"/>
      <c r="AB154" s="44"/>
      <c r="AC154" s="1" t="str">
        <f>IF($Q154="","0",VLOOKUP($Q154,登録データ!$Q$4:$R$19,2,FALSE))</f>
        <v>0</v>
      </c>
      <c r="AD154" s="1" t="str">
        <f t="shared" si="147"/>
        <v>00</v>
      </c>
      <c r="AE154" s="1" t="str">
        <f t="shared" si="148"/>
        <v/>
      </c>
      <c r="AF154" s="1" t="str">
        <f t="shared" si="143"/>
        <v>000000</v>
      </c>
      <c r="AG154" s="1" t="str">
        <f t="shared" si="144"/>
        <v/>
      </c>
      <c r="AH154" s="1">
        <f t="shared" si="149"/>
        <v>0</v>
      </c>
      <c r="AI154" s="197"/>
      <c r="AJ154" s="197"/>
      <c r="AL154" s="101">
        <f>C420</f>
        <v>0</v>
      </c>
      <c r="AM154" s="1" t="str">
        <f t="shared" si="151"/>
        <v/>
      </c>
      <c r="AN154" s="1" t="str">
        <f>IF(AL154=0,"",VLOOKUP(AL154,C154:$V$620,10,FALSE))</f>
        <v/>
      </c>
      <c r="AO154" s="1" t="str">
        <f t="shared" si="152"/>
        <v/>
      </c>
      <c r="AP154" s="1" t="str">
        <f>IF(AL154=0,"",VLOOKUP(AL154,C154:$V$620,8,FALSE))</f>
        <v/>
      </c>
      <c r="AQ154" s="1" t="str">
        <f>IF(AL154=0,"",VLOOKUP(AL154,C154:$V$620,13,FALSE))</f>
        <v/>
      </c>
    </row>
    <row r="155" spans="2:43" ht="19.5" thickBot="1">
      <c r="B155" s="196"/>
      <c r="C155" s="164"/>
      <c r="D155" s="169"/>
      <c r="E155" s="173"/>
      <c r="F155" s="170"/>
      <c r="G155" s="169"/>
      <c r="H155" s="173"/>
      <c r="I155" s="170"/>
      <c r="J155" s="169"/>
      <c r="K155" s="170"/>
      <c r="L155" s="169"/>
      <c r="M155" s="173"/>
      <c r="N155" s="170"/>
      <c r="O155" s="59"/>
      <c r="P155" s="158"/>
      <c r="Q155" s="161"/>
      <c r="R155" s="155"/>
      <c r="S155" s="158"/>
      <c r="T155" s="155"/>
      <c r="U155" s="158"/>
      <c r="V155" s="155"/>
      <c r="AB155" s="44"/>
      <c r="AC155" s="1" t="str">
        <f>IF($Q155="","0",VLOOKUP($Q155,登録データ!$Q$4:$R$19,2,FALSE))</f>
        <v>0</v>
      </c>
      <c r="AD155" s="1" t="str">
        <f t="shared" si="147"/>
        <v>00</v>
      </c>
      <c r="AE155" s="1" t="str">
        <f t="shared" si="148"/>
        <v/>
      </c>
      <c r="AF155" s="1" t="str">
        <f t="shared" si="143"/>
        <v>000000</v>
      </c>
      <c r="AG155" s="1" t="str">
        <f t="shared" si="144"/>
        <v/>
      </c>
      <c r="AH155" s="1">
        <f t="shared" si="149"/>
        <v>0</v>
      </c>
      <c r="AI155" s="197"/>
      <c r="AJ155" s="197"/>
      <c r="AL155" s="101">
        <f>C423</f>
        <v>0</v>
      </c>
      <c r="AM155" s="1" t="str">
        <f t="shared" si="151"/>
        <v/>
      </c>
      <c r="AN155" s="1" t="str">
        <f>IF(AL155=0,"",VLOOKUP(AL155,C155:$V$620,10,FALSE))</f>
        <v/>
      </c>
      <c r="AO155" s="1" t="str">
        <f t="shared" si="152"/>
        <v/>
      </c>
      <c r="AP155" s="1" t="str">
        <f>IF(AL155=0,"",VLOOKUP(AL155,C155:$V$620,8,FALSE))</f>
        <v/>
      </c>
      <c r="AQ155" s="1" t="str">
        <f>IF(AL155=0,"",VLOOKUP(AL155,C155:$V$620,13,FALSE))</f>
        <v/>
      </c>
    </row>
    <row r="156" spans="2:43" ht="19.5" thickTop="1">
      <c r="B156" s="195">
        <v>46</v>
      </c>
      <c r="C156" s="162"/>
      <c r="D156" s="165"/>
      <c r="E156" s="171"/>
      <c r="F156" s="166"/>
      <c r="G156" s="165"/>
      <c r="H156" s="171"/>
      <c r="I156" s="166"/>
      <c r="J156" s="165"/>
      <c r="K156" s="166"/>
      <c r="L156" s="165"/>
      <c r="M156" s="171"/>
      <c r="N156" s="166"/>
      <c r="O156" s="56"/>
      <c r="P156" s="156" t="s">
        <v>169</v>
      </c>
      <c r="Q156" s="159"/>
      <c r="R156" s="153"/>
      <c r="S156" s="156" t="str">
        <f t="shared" ref="S156" si="156">IF($Q156="","",IF(OR(RIGHT($Q156,1)="m",RIGHT($Q156,1)="H"),"分",""))</f>
        <v/>
      </c>
      <c r="T156" s="153"/>
      <c r="U156" s="157" t="str">
        <f t="shared" ref="U156" si="157">IF($Q156="","",IF(OR(RIGHT($Q156,1)="m",RIGHT($Q156,1)="H"),"秒","m"))</f>
        <v/>
      </c>
      <c r="V156" s="153"/>
      <c r="AB156" s="44"/>
      <c r="AC156" s="1" t="str">
        <f>IF($Q156="","0",VLOOKUP($Q156,登録データ!$Q$4:$R$19,2,FALSE))</f>
        <v>0</v>
      </c>
      <c r="AD156" s="1" t="str">
        <f t="shared" si="147"/>
        <v>00</v>
      </c>
      <c r="AE156" s="1" t="str">
        <f t="shared" si="148"/>
        <v/>
      </c>
      <c r="AF156" s="1" t="str">
        <f t="shared" si="143"/>
        <v>000000</v>
      </c>
      <c r="AG156" s="1" t="str">
        <f t="shared" si="144"/>
        <v/>
      </c>
      <c r="AH156" s="1">
        <f t="shared" si="149"/>
        <v>0</v>
      </c>
      <c r="AI156" s="197" t="str">
        <f>IF($C156="","",IF($C156="@",0,IF(COUNTIF($C$21:$C$620,$C156)=1,0,1)))</f>
        <v/>
      </c>
      <c r="AJ156" s="197" t="str">
        <f t="shared" ref="AJ156" si="158">IF($O156="","",IF(OR($O156="北海道",$O156="東京都",$O156="大阪府",$O156="京都府",RIGHT($O156,1)="県"),0,1))</f>
        <v/>
      </c>
      <c r="AL156" s="101">
        <f>C426</f>
        <v>0</v>
      </c>
      <c r="AM156" s="1" t="str">
        <f t="shared" si="151"/>
        <v/>
      </c>
      <c r="AN156" s="1" t="str">
        <f>IF(AL156=0,"",VLOOKUP(AL156,C156:$V$620,10,FALSE))</f>
        <v/>
      </c>
      <c r="AO156" s="1" t="str">
        <f t="shared" si="152"/>
        <v/>
      </c>
      <c r="AP156" s="1" t="str">
        <f>IF(AL156=0,"",VLOOKUP(AL156,C156:$V$620,8,FALSE))</f>
        <v/>
      </c>
      <c r="AQ156" s="1" t="str">
        <f>IF(AL156=0,"",VLOOKUP(AL156,C156:$V$620,13,FALSE))</f>
        <v/>
      </c>
    </row>
    <row r="157" spans="2:43">
      <c r="B157" s="122"/>
      <c r="C157" s="163"/>
      <c r="D157" s="167"/>
      <c r="E157" s="172"/>
      <c r="F157" s="168"/>
      <c r="G157" s="167"/>
      <c r="H157" s="172"/>
      <c r="I157" s="168"/>
      <c r="J157" s="167"/>
      <c r="K157" s="168"/>
      <c r="L157" s="167"/>
      <c r="M157" s="172"/>
      <c r="N157" s="168"/>
      <c r="O157" s="57"/>
      <c r="P157" s="157"/>
      <c r="Q157" s="160"/>
      <c r="R157" s="154"/>
      <c r="S157" s="157"/>
      <c r="T157" s="154"/>
      <c r="U157" s="157"/>
      <c r="V157" s="154"/>
      <c r="AB157" s="44"/>
      <c r="AC157" s="1" t="str">
        <f>IF($Q157="","0",VLOOKUP($Q157,登録データ!$Q$4:$R$19,2,FALSE))</f>
        <v>0</v>
      </c>
      <c r="AD157" s="1" t="str">
        <f t="shared" si="147"/>
        <v>00</v>
      </c>
      <c r="AE157" s="1" t="str">
        <f t="shared" si="148"/>
        <v/>
      </c>
      <c r="AF157" s="1" t="str">
        <f t="shared" si="143"/>
        <v>000000</v>
      </c>
      <c r="AG157" s="1" t="str">
        <f t="shared" si="144"/>
        <v/>
      </c>
      <c r="AH157" s="1">
        <f t="shared" si="149"/>
        <v>0</v>
      </c>
      <c r="AI157" s="197"/>
      <c r="AJ157" s="197"/>
      <c r="AL157" s="101">
        <f>C429</f>
        <v>0</v>
      </c>
      <c r="AM157" s="1" t="str">
        <f t="shared" si="151"/>
        <v/>
      </c>
      <c r="AN157" s="1" t="str">
        <f>IF(AL157=0,"",VLOOKUP(AL157,C157:$V$620,10,FALSE))</f>
        <v/>
      </c>
      <c r="AO157" s="1" t="str">
        <f t="shared" si="152"/>
        <v/>
      </c>
      <c r="AP157" s="1" t="str">
        <f>IF(AL157=0,"",VLOOKUP(AL157,C157:$V$620,8,FALSE))</f>
        <v/>
      </c>
      <c r="AQ157" s="1" t="str">
        <f>IF(AL157=0,"",VLOOKUP(AL157,C157:$V$620,13,FALSE))</f>
        <v/>
      </c>
    </row>
    <row r="158" spans="2:43" ht="19.5" thickBot="1">
      <c r="B158" s="196"/>
      <c r="C158" s="164"/>
      <c r="D158" s="169"/>
      <c r="E158" s="173"/>
      <c r="F158" s="170"/>
      <c r="G158" s="169"/>
      <c r="H158" s="173"/>
      <c r="I158" s="170"/>
      <c r="J158" s="169"/>
      <c r="K158" s="170"/>
      <c r="L158" s="169"/>
      <c r="M158" s="173"/>
      <c r="N158" s="170"/>
      <c r="O158" s="59"/>
      <c r="P158" s="158"/>
      <c r="Q158" s="161"/>
      <c r="R158" s="155"/>
      <c r="S158" s="158"/>
      <c r="T158" s="155"/>
      <c r="U158" s="158"/>
      <c r="V158" s="155"/>
      <c r="AB158" s="44"/>
      <c r="AC158" s="1" t="str">
        <f>IF($Q158="","0",VLOOKUP($Q158,登録データ!$Q$4:$R$19,2,FALSE))</f>
        <v>0</v>
      </c>
      <c r="AD158" s="1" t="str">
        <f t="shared" si="147"/>
        <v>00</v>
      </c>
      <c r="AE158" s="1" t="str">
        <f t="shared" si="148"/>
        <v/>
      </c>
      <c r="AF158" s="1" t="str">
        <f t="shared" si="143"/>
        <v>000000</v>
      </c>
      <c r="AG158" s="1" t="str">
        <f t="shared" si="144"/>
        <v/>
      </c>
      <c r="AH158" s="1">
        <f t="shared" si="149"/>
        <v>0</v>
      </c>
      <c r="AI158" s="197"/>
      <c r="AJ158" s="197"/>
      <c r="AL158" s="101">
        <f>C432</f>
        <v>0</v>
      </c>
      <c r="AM158" s="1" t="str">
        <f t="shared" si="151"/>
        <v/>
      </c>
      <c r="AN158" s="1" t="str">
        <f>IF(AL158=0,"",VLOOKUP(AL158,C158:$V$620,10,FALSE))</f>
        <v/>
      </c>
      <c r="AO158" s="1" t="str">
        <f t="shared" si="152"/>
        <v/>
      </c>
      <c r="AP158" s="1" t="str">
        <f>IF(AL158=0,"",VLOOKUP(AL158,C158:$V$620,8,FALSE))</f>
        <v/>
      </c>
      <c r="AQ158" s="1" t="str">
        <f>IF(AL158=0,"",VLOOKUP(AL158,C158:$V$620,13,FALSE))</f>
        <v/>
      </c>
    </row>
    <row r="159" spans="2:43" ht="19.5" thickTop="1">
      <c r="B159" s="195">
        <v>47</v>
      </c>
      <c r="C159" s="162"/>
      <c r="D159" s="165"/>
      <c r="E159" s="171"/>
      <c r="F159" s="166"/>
      <c r="G159" s="165"/>
      <c r="H159" s="171"/>
      <c r="I159" s="166"/>
      <c r="J159" s="165"/>
      <c r="K159" s="166"/>
      <c r="L159" s="165"/>
      <c r="M159" s="171"/>
      <c r="N159" s="166"/>
      <c r="O159" s="56"/>
      <c r="P159" s="156" t="s">
        <v>169</v>
      </c>
      <c r="Q159" s="159"/>
      <c r="R159" s="153"/>
      <c r="S159" s="156" t="str">
        <f t="shared" ref="S159" si="159">IF($Q159="","",IF(OR(RIGHT($Q159,1)="m",RIGHT($Q159,1)="H"),"分",""))</f>
        <v/>
      </c>
      <c r="T159" s="153"/>
      <c r="U159" s="157" t="str">
        <f t="shared" ref="U159" si="160">IF($Q159="","",IF(OR(RIGHT($Q159,1)="m",RIGHT($Q159,1)="H"),"秒","m"))</f>
        <v/>
      </c>
      <c r="V159" s="153"/>
      <c r="AB159" s="44"/>
      <c r="AC159" s="1" t="str">
        <f>IF($Q159="","0",VLOOKUP($Q159,登録データ!$Q$4:$R$19,2,FALSE))</f>
        <v>0</v>
      </c>
      <c r="AD159" s="1" t="str">
        <f t="shared" si="147"/>
        <v>00</v>
      </c>
      <c r="AE159" s="1" t="str">
        <f t="shared" si="148"/>
        <v/>
      </c>
      <c r="AF159" s="1" t="str">
        <f t="shared" si="143"/>
        <v>000000</v>
      </c>
      <c r="AG159" s="1" t="str">
        <f t="shared" si="144"/>
        <v/>
      </c>
      <c r="AH159" s="1">
        <f t="shared" si="149"/>
        <v>0</v>
      </c>
      <c r="AI159" s="197" t="str">
        <f>IF($C159="","",IF($C159="@",0,IF(COUNTIF($C$21:$C$620,$C159)=1,0,1)))</f>
        <v/>
      </c>
      <c r="AJ159" s="197" t="str">
        <f t="shared" ref="AJ159" si="161">IF($O159="","",IF(OR($O159="北海道",$O159="東京都",$O159="大阪府",$O159="京都府",RIGHT($O159,1)="県"),0,1))</f>
        <v/>
      </c>
      <c r="AL159" s="101">
        <f>C435</f>
        <v>0</v>
      </c>
      <c r="AM159" s="1" t="str">
        <f t="shared" si="151"/>
        <v/>
      </c>
      <c r="AN159" s="1" t="str">
        <f>IF(AL159=0,"",VLOOKUP(AL159,C159:$V$620,10,FALSE))</f>
        <v/>
      </c>
      <c r="AO159" s="1" t="str">
        <f t="shared" si="152"/>
        <v/>
      </c>
      <c r="AP159" s="1" t="str">
        <f>IF(AL159=0,"",VLOOKUP(AL159,C159:$V$620,8,FALSE))</f>
        <v/>
      </c>
      <c r="AQ159" s="1" t="str">
        <f>IF(AL159=0,"",VLOOKUP(AL159,C159:$V$620,13,FALSE))</f>
        <v/>
      </c>
    </row>
    <row r="160" spans="2:43">
      <c r="B160" s="122"/>
      <c r="C160" s="163"/>
      <c r="D160" s="167"/>
      <c r="E160" s="172"/>
      <c r="F160" s="168"/>
      <c r="G160" s="167"/>
      <c r="H160" s="172"/>
      <c r="I160" s="168"/>
      <c r="J160" s="167"/>
      <c r="K160" s="168"/>
      <c r="L160" s="167"/>
      <c r="M160" s="172"/>
      <c r="N160" s="168"/>
      <c r="O160" s="57"/>
      <c r="P160" s="157"/>
      <c r="Q160" s="160"/>
      <c r="R160" s="154"/>
      <c r="S160" s="157"/>
      <c r="T160" s="154"/>
      <c r="U160" s="157"/>
      <c r="V160" s="154"/>
      <c r="AB160" s="44"/>
      <c r="AC160" s="1" t="str">
        <f>IF($Q160="","0",VLOOKUP($Q160,登録データ!$Q$4:$R$19,2,FALSE))</f>
        <v>0</v>
      </c>
      <c r="AD160" s="1" t="str">
        <f t="shared" si="147"/>
        <v>00</v>
      </c>
      <c r="AE160" s="1" t="str">
        <f t="shared" si="148"/>
        <v/>
      </c>
      <c r="AF160" s="1" t="str">
        <f t="shared" si="143"/>
        <v>000000</v>
      </c>
      <c r="AG160" s="1" t="str">
        <f t="shared" si="144"/>
        <v/>
      </c>
      <c r="AH160" s="1">
        <f t="shared" si="149"/>
        <v>0</v>
      </c>
      <c r="AI160" s="197"/>
      <c r="AJ160" s="197"/>
      <c r="AL160" s="101">
        <f>C438</f>
        <v>0</v>
      </c>
      <c r="AM160" s="1" t="str">
        <f t="shared" si="151"/>
        <v/>
      </c>
      <c r="AN160" s="1" t="str">
        <f>IF(AL160=0,"",VLOOKUP(AL160,C160:$V$620,10,FALSE))</f>
        <v/>
      </c>
      <c r="AO160" s="1" t="str">
        <f t="shared" si="152"/>
        <v/>
      </c>
      <c r="AP160" s="1" t="str">
        <f>IF(AL160=0,"",VLOOKUP(AL160,C160:$V$620,8,FALSE))</f>
        <v/>
      </c>
      <c r="AQ160" s="1" t="str">
        <f>IF(AL160=0,"",VLOOKUP(AL160,C160:$V$620,13,FALSE))</f>
        <v/>
      </c>
    </row>
    <row r="161" spans="2:43" ht="19.5" thickBot="1">
      <c r="B161" s="196"/>
      <c r="C161" s="164"/>
      <c r="D161" s="169"/>
      <c r="E161" s="173"/>
      <c r="F161" s="170"/>
      <c r="G161" s="169"/>
      <c r="H161" s="173"/>
      <c r="I161" s="170"/>
      <c r="J161" s="169"/>
      <c r="K161" s="170"/>
      <c r="L161" s="169"/>
      <c r="M161" s="173"/>
      <c r="N161" s="170"/>
      <c r="O161" s="59"/>
      <c r="P161" s="158"/>
      <c r="Q161" s="161"/>
      <c r="R161" s="155"/>
      <c r="S161" s="158"/>
      <c r="T161" s="155"/>
      <c r="U161" s="158"/>
      <c r="V161" s="155"/>
      <c r="AB161" s="44"/>
      <c r="AC161" s="1" t="str">
        <f>IF($Q161="","0",VLOOKUP($Q161,登録データ!$Q$4:$R$19,2,FALSE))</f>
        <v>0</v>
      </c>
      <c r="AD161" s="1" t="str">
        <f t="shared" si="147"/>
        <v>00</v>
      </c>
      <c r="AE161" s="1" t="str">
        <f t="shared" si="148"/>
        <v/>
      </c>
      <c r="AF161" s="1" t="str">
        <f t="shared" si="143"/>
        <v>000000</v>
      </c>
      <c r="AG161" s="1" t="str">
        <f t="shared" si="144"/>
        <v/>
      </c>
      <c r="AH161" s="1">
        <f t="shared" si="149"/>
        <v>0</v>
      </c>
      <c r="AI161" s="197"/>
      <c r="AJ161" s="197"/>
      <c r="AL161" s="101">
        <f>C441</f>
        <v>0</v>
      </c>
      <c r="AM161" s="1" t="str">
        <f t="shared" si="151"/>
        <v/>
      </c>
      <c r="AN161" s="1" t="str">
        <f>IF(AL161=0,"",VLOOKUP(AL161,C161:$V$620,10,FALSE))</f>
        <v/>
      </c>
      <c r="AO161" s="1" t="str">
        <f t="shared" si="152"/>
        <v/>
      </c>
      <c r="AP161" s="1" t="str">
        <f>IF(AL161=0,"",VLOOKUP(AL161,C161:$V$620,8,FALSE))</f>
        <v/>
      </c>
      <c r="AQ161" s="1" t="str">
        <f>IF(AL161=0,"",VLOOKUP(AL161,C161:$V$620,13,FALSE))</f>
        <v/>
      </c>
    </row>
    <row r="162" spans="2:43" ht="19.5" thickTop="1">
      <c r="B162" s="195">
        <v>48</v>
      </c>
      <c r="C162" s="162"/>
      <c r="D162" s="165"/>
      <c r="E162" s="171"/>
      <c r="F162" s="166"/>
      <c r="G162" s="165"/>
      <c r="H162" s="171"/>
      <c r="I162" s="166"/>
      <c r="J162" s="165"/>
      <c r="K162" s="166"/>
      <c r="L162" s="165"/>
      <c r="M162" s="171"/>
      <c r="N162" s="166"/>
      <c r="O162" s="56"/>
      <c r="P162" s="156" t="s">
        <v>169</v>
      </c>
      <c r="Q162" s="159"/>
      <c r="R162" s="153"/>
      <c r="S162" s="156" t="str">
        <f t="shared" ref="S162" si="162">IF($Q162="","",IF(OR(RIGHT($Q162,1)="m",RIGHT($Q162,1)="H"),"分",""))</f>
        <v/>
      </c>
      <c r="T162" s="153"/>
      <c r="U162" s="157" t="str">
        <f t="shared" ref="U162" si="163">IF($Q162="","",IF(OR(RIGHT($Q162,1)="m",RIGHT($Q162,1)="H"),"秒","m"))</f>
        <v/>
      </c>
      <c r="V162" s="153"/>
      <c r="AB162" s="44"/>
      <c r="AC162" s="1" t="str">
        <f>IF($Q162="","0",VLOOKUP($Q162,登録データ!$Q$4:$R$19,2,FALSE))</f>
        <v>0</v>
      </c>
      <c r="AD162" s="1" t="str">
        <f t="shared" si="147"/>
        <v>00</v>
      </c>
      <c r="AE162" s="1" t="str">
        <f t="shared" si="148"/>
        <v/>
      </c>
      <c r="AF162" s="1" t="str">
        <f t="shared" si="143"/>
        <v>000000</v>
      </c>
      <c r="AG162" s="1" t="str">
        <f t="shared" si="144"/>
        <v/>
      </c>
      <c r="AH162" s="1">
        <f t="shared" si="149"/>
        <v>0</v>
      </c>
      <c r="AI162" s="197" t="str">
        <f>IF($C162="","",IF($C162="@",0,IF(COUNTIF($C$21:$C$620,$C162)=1,0,1)))</f>
        <v/>
      </c>
      <c r="AJ162" s="197" t="str">
        <f t="shared" ref="AJ162" si="164">IF($O162="","",IF(OR($O162="北海道",$O162="東京都",$O162="大阪府",$O162="京都府",RIGHT($O162,1)="県"),0,1))</f>
        <v/>
      </c>
      <c r="AL162" s="101">
        <f>C444</f>
        <v>0</v>
      </c>
      <c r="AM162" s="1" t="str">
        <f t="shared" si="151"/>
        <v/>
      </c>
      <c r="AN162" s="1" t="str">
        <f>IF(AL162=0,"",VLOOKUP(AL162,C162:$V$620,10,FALSE))</f>
        <v/>
      </c>
      <c r="AO162" s="1" t="str">
        <f t="shared" si="152"/>
        <v/>
      </c>
      <c r="AP162" s="1" t="str">
        <f>IF(AL162=0,"",VLOOKUP(AL162,C162:$V$620,8,FALSE))</f>
        <v/>
      </c>
      <c r="AQ162" s="1" t="str">
        <f>IF(AL162=0,"",VLOOKUP(AL162,C162:$V$620,13,FALSE))</f>
        <v/>
      </c>
    </row>
    <row r="163" spans="2:43">
      <c r="B163" s="122"/>
      <c r="C163" s="163"/>
      <c r="D163" s="167"/>
      <c r="E163" s="172"/>
      <c r="F163" s="168"/>
      <c r="G163" s="167"/>
      <c r="H163" s="172"/>
      <c r="I163" s="168"/>
      <c r="J163" s="167"/>
      <c r="K163" s="168"/>
      <c r="L163" s="167"/>
      <c r="M163" s="172"/>
      <c r="N163" s="168"/>
      <c r="O163" s="57"/>
      <c r="P163" s="157"/>
      <c r="Q163" s="160"/>
      <c r="R163" s="154"/>
      <c r="S163" s="157"/>
      <c r="T163" s="154"/>
      <c r="U163" s="157"/>
      <c r="V163" s="154"/>
      <c r="AB163" s="44"/>
      <c r="AC163" s="1" t="str">
        <f>IF($Q163="","0",VLOOKUP($Q163,登録データ!$Q$4:$R$19,2,FALSE))</f>
        <v>0</v>
      </c>
      <c r="AD163" s="1" t="str">
        <f t="shared" si="147"/>
        <v>00</v>
      </c>
      <c r="AE163" s="1" t="str">
        <f t="shared" si="148"/>
        <v/>
      </c>
      <c r="AF163" s="1" t="str">
        <f t="shared" si="143"/>
        <v>000000</v>
      </c>
      <c r="AG163" s="1" t="str">
        <f t="shared" si="144"/>
        <v/>
      </c>
      <c r="AH163" s="1">
        <f t="shared" si="149"/>
        <v>0</v>
      </c>
      <c r="AI163" s="197"/>
      <c r="AJ163" s="197"/>
      <c r="AL163" s="101">
        <f>C447</f>
        <v>0</v>
      </c>
      <c r="AM163" s="1" t="str">
        <f t="shared" si="151"/>
        <v/>
      </c>
      <c r="AN163" s="1" t="str">
        <f>IF(AL163=0,"",VLOOKUP(AL163,C163:$V$620,10,FALSE))</f>
        <v/>
      </c>
      <c r="AO163" s="1" t="str">
        <f t="shared" si="152"/>
        <v/>
      </c>
      <c r="AP163" s="1" t="str">
        <f>IF(AL163=0,"",VLOOKUP(AL163,C163:$V$620,8,FALSE))</f>
        <v/>
      </c>
      <c r="AQ163" s="1" t="str">
        <f>IF(AL163=0,"",VLOOKUP(AL163,C163:$V$620,13,FALSE))</f>
        <v/>
      </c>
    </row>
    <row r="164" spans="2:43" ht="19.5" thickBot="1">
      <c r="B164" s="196"/>
      <c r="C164" s="164"/>
      <c r="D164" s="169"/>
      <c r="E164" s="173"/>
      <c r="F164" s="170"/>
      <c r="G164" s="169"/>
      <c r="H164" s="173"/>
      <c r="I164" s="170"/>
      <c r="J164" s="169"/>
      <c r="K164" s="170"/>
      <c r="L164" s="169"/>
      <c r="M164" s="173"/>
      <c r="N164" s="170"/>
      <c r="O164" s="59"/>
      <c r="P164" s="158"/>
      <c r="Q164" s="161"/>
      <c r="R164" s="155"/>
      <c r="S164" s="158"/>
      <c r="T164" s="155"/>
      <c r="U164" s="158"/>
      <c r="V164" s="155"/>
      <c r="AB164" s="44"/>
      <c r="AC164" s="1" t="str">
        <f>IF($Q164="","0",VLOOKUP($Q164,登録データ!$Q$4:$R$19,2,FALSE))</f>
        <v>0</v>
      </c>
      <c r="AD164" s="1" t="str">
        <f t="shared" si="147"/>
        <v>00</v>
      </c>
      <c r="AE164" s="1" t="str">
        <f t="shared" si="148"/>
        <v/>
      </c>
      <c r="AF164" s="1" t="str">
        <f t="shared" si="143"/>
        <v>000000</v>
      </c>
      <c r="AG164" s="1" t="str">
        <f t="shared" si="144"/>
        <v/>
      </c>
      <c r="AH164" s="1">
        <f t="shared" si="149"/>
        <v>0</v>
      </c>
      <c r="AI164" s="197"/>
      <c r="AJ164" s="197"/>
      <c r="AL164" s="101">
        <f>C450</f>
        <v>0</v>
      </c>
      <c r="AM164" s="1" t="str">
        <f t="shared" si="151"/>
        <v/>
      </c>
      <c r="AN164" s="1" t="str">
        <f>IF(AL164=0,"",VLOOKUP(AL164,C164:$V$620,10,FALSE))</f>
        <v/>
      </c>
      <c r="AO164" s="1" t="str">
        <f t="shared" si="152"/>
        <v/>
      </c>
      <c r="AP164" s="1" t="str">
        <f>IF(AL164=0,"",VLOOKUP(AL164,C164:$V$620,8,FALSE))</f>
        <v/>
      </c>
      <c r="AQ164" s="1" t="str">
        <f>IF(AL164=0,"",VLOOKUP(AL164,C164:$V$620,13,FALSE))</f>
        <v/>
      </c>
    </row>
    <row r="165" spans="2:43" ht="19.5" thickTop="1">
      <c r="B165" s="195">
        <v>49</v>
      </c>
      <c r="C165" s="162"/>
      <c r="D165" s="165"/>
      <c r="E165" s="171"/>
      <c r="F165" s="166"/>
      <c r="G165" s="165"/>
      <c r="H165" s="171"/>
      <c r="I165" s="166"/>
      <c r="J165" s="165"/>
      <c r="K165" s="166"/>
      <c r="L165" s="165"/>
      <c r="M165" s="171"/>
      <c r="N165" s="166"/>
      <c r="O165" s="56"/>
      <c r="P165" s="156" t="s">
        <v>169</v>
      </c>
      <c r="Q165" s="159"/>
      <c r="R165" s="153"/>
      <c r="S165" s="156" t="str">
        <f t="shared" ref="S165" si="165">IF($Q165="","",IF(OR(RIGHT($Q165,1)="m",RIGHT($Q165,1)="H"),"分",""))</f>
        <v/>
      </c>
      <c r="T165" s="153"/>
      <c r="U165" s="157" t="str">
        <f t="shared" ref="U165" si="166">IF($Q165="","",IF(OR(RIGHT($Q165,1)="m",RIGHT($Q165,1)="H"),"秒","m"))</f>
        <v/>
      </c>
      <c r="V165" s="153"/>
      <c r="AB165" s="44"/>
      <c r="AC165" s="1" t="str">
        <f>IF($Q165="","0",VLOOKUP($Q165,登録データ!$Q$4:$R$19,2,FALSE))</f>
        <v>0</v>
      </c>
      <c r="AD165" s="1" t="str">
        <f t="shared" si="147"/>
        <v>00</v>
      </c>
      <c r="AE165" s="1" t="str">
        <f t="shared" si="148"/>
        <v/>
      </c>
      <c r="AF165" s="1" t="str">
        <f t="shared" si="143"/>
        <v>000000</v>
      </c>
      <c r="AG165" s="1" t="str">
        <f t="shared" si="144"/>
        <v/>
      </c>
      <c r="AH165" s="1">
        <f t="shared" si="149"/>
        <v>0</v>
      </c>
      <c r="AI165" s="197" t="str">
        <f>IF($C165="","",IF($C165="@",0,IF(COUNTIF($C$21:$C$620,$C165)=1,0,1)))</f>
        <v/>
      </c>
      <c r="AJ165" s="197" t="str">
        <f t="shared" ref="AJ165" si="167">IF($O165="","",IF(OR($O165="北海道",$O165="東京都",$O165="大阪府",$O165="京都府",RIGHT($O165,1)="県"),0,1))</f>
        <v/>
      </c>
      <c r="AL165" s="101">
        <f>C453</f>
        <v>0</v>
      </c>
      <c r="AM165" s="1" t="str">
        <f t="shared" si="151"/>
        <v/>
      </c>
      <c r="AN165" s="1" t="str">
        <f>IF(AL165=0,"",VLOOKUP(AL165,C165:$V$620,10,FALSE))</f>
        <v/>
      </c>
      <c r="AO165" s="1" t="str">
        <f t="shared" si="152"/>
        <v/>
      </c>
      <c r="AP165" s="1" t="str">
        <f>IF(AL165=0,"",VLOOKUP(AL165,C165:$V$620,8,FALSE))</f>
        <v/>
      </c>
      <c r="AQ165" s="1" t="str">
        <f>IF(AL165=0,"",VLOOKUP(AL165,C165:$V$620,13,FALSE))</f>
        <v/>
      </c>
    </row>
    <row r="166" spans="2:43">
      <c r="B166" s="122"/>
      <c r="C166" s="163"/>
      <c r="D166" s="167"/>
      <c r="E166" s="172"/>
      <c r="F166" s="168"/>
      <c r="G166" s="167"/>
      <c r="H166" s="172"/>
      <c r="I166" s="168"/>
      <c r="J166" s="167"/>
      <c r="K166" s="168"/>
      <c r="L166" s="167"/>
      <c r="M166" s="172"/>
      <c r="N166" s="168"/>
      <c r="O166" s="57"/>
      <c r="P166" s="157"/>
      <c r="Q166" s="160"/>
      <c r="R166" s="154"/>
      <c r="S166" s="157"/>
      <c r="T166" s="154"/>
      <c r="U166" s="157"/>
      <c r="V166" s="154"/>
      <c r="AB166" s="44"/>
      <c r="AC166" s="1" t="str">
        <f>IF($Q166="","0",VLOOKUP($Q166,登録データ!$Q$4:$R$19,2,FALSE))</f>
        <v>0</v>
      </c>
      <c r="AD166" s="1" t="str">
        <f t="shared" si="147"/>
        <v>00</v>
      </c>
      <c r="AE166" s="1" t="str">
        <f t="shared" si="148"/>
        <v/>
      </c>
      <c r="AF166" s="1" t="str">
        <f t="shared" si="143"/>
        <v>000000</v>
      </c>
      <c r="AG166" s="1" t="str">
        <f t="shared" si="144"/>
        <v/>
      </c>
      <c r="AH166" s="1">
        <f t="shared" si="149"/>
        <v>0</v>
      </c>
      <c r="AI166" s="197"/>
      <c r="AJ166" s="197"/>
      <c r="AL166" s="101">
        <f>C456</f>
        <v>0</v>
      </c>
      <c r="AM166" s="1" t="str">
        <f t="shared" si="151"/>
        <v/>
      </c>
      <c r="AN166" s="1" t="str">
        <f>IF(AL166=0,"",VLOOKUP(AL166,C166:$V$620,10,FALSE))</f>
        <v/>
      </c>
      <c r="AO166" s="1" t="str">
        <f t="shared" si="152"/>
        <v/>
      </c>
      <c r="AP166" s="1" t="str">
        <f>IF(AL166=0,"",VLOOKUP(AL166,C166:$V$620,8,FALSE))</f>
        <v/>
      </c>
      <c r="AQ166" s="1" t="str">
        <f>IF(AL166=0,"",VLOOKUP(AL166,C166:$V$620,13,FALSE))</f>
        <v/>
      </c>
    </row>
    <row r="167" spans="2:43" ht="19.5" thickBot="1">
      <c r="B167" s="196"/>
      <c r="C167" s="164"/>
      <c r="D167" s="169"/>
      <c r="E167" s="173"/>
      <c r="F167" s="170"/>
      <c r="G167" s="169"/>
      <c r="H167" s="173"/>
      <c r="I167" s="170"/>
      <c r="J167" s="169"/>
      <c r="K167" s="170"/>
      <c r="L167" s="169"/>
      <c r="M167" s="173"/>
      <c r="N167" s="170"/>
      <c r="O167" s="59"/>
      <c r="P167" s="158"/>
      <c r="Q167" s="161"/>
      <c r="R167" s="155"/>
      <c r="S167" s="158"/>
      <c r="T167" s="155"/>
      <c r="U167" s="158"/>
      <c r="V167" s="155"/>
      <c r="AB167" s="44"/>
      <c r="AC167" s="1" t="str">
        <f>IF($Q167="","0",VLOOKUP($Q167,登録データ!$Q$4:$R$19,2,FALSE))</f>
        <v>0</v>
      </c>
      <c r="AD167" s="1" t="str">
        <f t="shared" si="147"/>
        <v>00</v>
      </c>
      <c r="AE167" s="1" t="str">
        <f t="shared" si="148"/>
        <v/>
      </c>
      <c r="AF167" s="1" t="str">
        <f t="shared" si="143"/>
        <v>000000</v>
      </c>
      <c r="AG167" s="1" t="str">
        <f t="shared" si="144"/>
        <v/>
      </c>
      <c r="AH167" s="1">
        <f t="shared" si="149"/>
        <v>0</v>
      </c>
      <c r="AI167" s="197"/>
      <c r="AJ167" s="197"/>
      <c r="AL167" s="101">
        <f>C459</f>
        <v>0</v>
      </c>
      <c r="AM167" s="1" t="str">
        <f t="shared" si="151"/>
        <v/>
      </c>
      <c r="AN167" s="1" t="str">
        <f>IF(AL167=0,"",VLOOKUP(AL167,C167:$V$620,10,FALSE))</f>
        <v/>
      </c>
      <c r="AO167" s="1" t="str">
        <f t="shared" si="152"/>
        <v/>
      </c>
      <c r="AP167" s="1" t="str">
        <f>IF(AL167=0,"",VLOOKUP(AL167,C167:$V$620,8,FALSE))</f>
        <v/>
      </c>
      <c r="AQ167" s="1" t="str">
        <f>IF(AL167=0,"",VLOOKUP(AL167,C167:$V$620,13,FALSE))</f>
        <v/>
      </c>
    </row>
    <row r="168" spans="2:43" ht="19.5" thickTop="1">
      <c r="B168" s="195">
        <v>50</v>
      </c>
      <c r="C168" s="162"/>
      <c r="D168" s="165"/>
      <c r="E168" s="171"/>
      <c r="F168" s="166"/>
      <c r="G168" s="165"/>
      <c r="H168" s="171"/>
      <c r="I168" s="166"/>
      <c r="J168" s="165"/>
      <c r="K168" s="166"/>
      <c r="L168" s="165"/>
      <c r="M168" s="171"/>
      <c r="N168" s="166"/>
      <c r="O168" s="56"/>
      <c r="P168" s="156" t="s">
        <v>169</v>
      </c>
      <c r="Q168" s="159"/>
      <c r="R168" s="153"/>
      <c r="S168" s="156" t="str">
        <f t="shared" ref="S168" si="168">IF($Q168="","",IF(OR(RIGHT($Q168,1)="m",RIGHT($Q168,1)="H"),"分",""))</f>
        <v/>
      </c>
      <c r="T168" s="153"/>
      <c r="U168" s="157" t="str">
        <f t="shared" ref="U168" si="169">IF($Q168="","",IF(OR(RIGHT($Q168,1)="m",RIGHT($Q168,1)="H"),"秒","m"))</f>
        <v/>
      </c>
      <c r="V168" s="153"/>
      <c r="AB168" s="44"/>
      <c r="AC168" s="1" t="str">
        <f>IF($Q168="","0",VLOOKUP($Q168,登録データ!$Q$4:$R$19,2,FALSE))</f>
        <v>0</v>
      </c>
      <c r="AD168" s="1" t="str">
        <f t="shared" si="147"/>
        <v>00</v>
      </c>
      <c r="AE168" s="1" t="str">
        <f t="shared" si="148"/>
        <v/>
      </c>
      <c r="AF168" s="1" t="str">
        <f t="shared" si="143"/>
        <v>000000</v>
      </c>
      <c r="AG168" s="1" t="str">
        <f t="shared" si="144"/>
        <v/>
      </c>
      <c r="AH168" s="1">
        <f t="shared" si="149"/>
        <v>0</v>
      </c>
      <c r="AI168" s="197" t="str">
        <f>IF($C168="","",IF($C168="@",0,IF(COUNTIF($C$21:$C$620,$C168)=1,0,1)))</f>
        <v/>
      </c>
      <c r="AJ168" s="197" t="str">
        <f t="shared" ref="AJ168" si="170">IF($O168="","",IF(OR($O168="北海道",$O168="東京都",$O168="大阪府",$O168="京都府",RIGHT($O168,1)="県"),0,1))</f>
        <v/>
      </c>
      <c r="AL168" s="101">
        <f>C462</f>
        <v>0</v>
      </c>
      <c r="AM168" s="1" t="str">
        <f t="shared" si="151"/>
        <v/>
      </c>
      <c r="AN168" s="1" t="str">
        <f>IF(AL168=0,"",VLOOKUP(AL168,C168:$V$620,10,FALSE))</f>
        <v/>
      </c>
      <c r="AO168" s="1" t="str">
        <f t="shared" si="152"/>
        <v/>
      </c>
      <c r="AP168" s="1" t="str">
        <f>IF(AL168=0,"",VLOOKUP(AL168,C168:$V$620,8,FALSE))</f>
        <v/>
      </c>
      <c r="AQ168" s="1" t="str">
        <f>IF(AL168=0,"",VLOOKUP(AL168,C168:$V$620,13,FALSE))</f>
        <v/>
      </c>
    </row>
    <row r="169" spans="2:43">
      <c r="B169" s="122"/>
      <c r="C169" s="163"/>
      <c r="D169" s="167"/>
      <c r="E169" s="172"/>
      <c r="F169" s="168"/>
      <c r="G169" s="167"/>
      <c r="H169" s="172"/>
      <c r="I169" s="168"/>
      <c r="J169" s="167"/>
      <c r="K169" s="168"/>
      <c r="L169" s="167"/>
      <c r="M169" s="172"/>
      <c r="N169" s="168"/>
      <c r="O169" s="57"/>
      <c r="P169" s="157"/>
      <c r="Q169" s="160"/>
      <c r="R169" s="154"/>
      <c r="S169" s="157"/>
      <c r="T169" s="154"/>
      <c r="U169" s="157"/>
      <c r="V169" s="154"/>
      <c r="AB169" s="44"/>
      <c r="AC169" s="1" t="str">
        <f>IF($Q169="","0",VLOOKUP($Q169,登録データ!$Q$4:$R$19,2,FALSE))</f>
        <v>0</v>
      </c>
      <c r="AD169" s="1" t="str">
        <f t="shared" si="147"/>
        <v>00</v>
      </c>
      <c r="AE169" s="1" t="str">
        <f t="shared" si="148"/>
        <v/>
      </c>
      <c r="AF169" s="1" t="str">
        <f t="shared" si="143"/>
        <v>000000</v>
      </c>
      <c r="AG169" s="1" t="str">
        <f t="shared" si="144"/>
        <v/>
      </c>
      <c r="AH169" s="1">
        <f t="shared" si="149"/>
        <v>0</v>
      </c>
      <c r="AI169" s="197"/>
      <c r="AJ169" s="197"/>
      <c r="AL169" s="101">
        <f>C465</f>
        <v>0</v>
      </c>
      <c r="AM169" s="1" t="str">
        <f t="shared" si="151"/>
        <v/>
      </c>
      <c r="AN169" s="1" t="str">
        <f>IF(AL169=0,"",VLOOKUP(AL169,C169:$V$620,10,FALSE))</f>
        <v/>
      </c>
      <c r="AO169" s="1" t="str">
        <f t="shared" si="152"/>
        <v/>
      </c>
      <c r="AP169" s="1" t="str">
        <f>IF(AL169=0,"",VLOOKUP(AL169,C169:$V$620,8,FALSE))</f>
        <v/>
      </c>
      <c r="AQ169" s="1" t="str">
        <f>IF(AL169=0,"",VLOOKUP(AL169,C169:$V$620,13,FALSE))</f>
        <v/>
      </c>
    </row>
    <row r="170" spans="2:43" ht="19.5" thickBot="1">
      <c r="B170" s="196"/>
      <c r="C170" s="164"/>
      <c r="D170" s="169"/>
      <c r="E170" s="173"/>
      <c r="F170" s="170"/>
      <c r="G170" s="169"/>
      <c r="H170" s="173"/>
      <c r="I170" s="170"/>
      <c r="J170" s="169"/>
      <c r="K170" s="170"/>
      <c r="L170" s="169"/>
      <c r="M170" s="173"/>
      <c r="N170" s="170"/>
      <c r="O170" s="59"/>
      <c r="P170" s="158"/>
      <c r="Q170" s="161"/>
      <c r="R170" s="155"/>
      <c r="S170" s="158"/>
      <c r="T170" s="155"/>
      <c r="U170" s="158"/>
      <c r="V170" s="155"/>
      <c r="AB170" s="44"/>
      <c r="AC170" s="1" t="str">
        <f>IF($Q170="","0",VLOOKUP($Q170,登録データ!$Q$4:$R$19,2,FALSE))</f>
        <v>0</v>
      </c>
      <c r="AD170" s="1" t="str">
        <f t="shared" si="147"/>
        <v>00</v>
      </c>
      <c r="AE170" s="1" t="str">
        <f t="shared" si="148"/>
        <v/>
      </c>
      <c r="AF170" s="1" t="str">
        <f t="shared" si="143"/>
        <v>000000</v>
      </c>
      <c r="AG170" s="1" t="str">
        <f t="shared" si="144"/>
        <v/>
      </c>
      <c r="AH170" s="1">
        <f t="shared" si="149"/>
        <v>0</v>
      </c>
      <c r="AI170" s="197"/>
      <c r="AJ170" s="197"/>
      <c r="AL170" s="101">
        <f>C468</f>
        <v>0</v>
      </c>
      <c r="AM170" s="1" t="str">
        <f t="shared" si="151"/>
        <v/>
      </c>
      <c r="AN170" s="1" t="str">
        <f>IF(AL170=0,"",VLOOKUP(AL170,C170:$V$620,10,FALSE))</f>
        <v/>
      </c>
      <c r="AO170" s="1" t="str">
        <f t="shared" si="152"/>
        <v/>
      </c>
      <c r="AP170" s="1" t="str">
        <f>IF(AL170=0,"",VLOOKUP(AL170,C170:$V$620,8,FALSE))</f>
        <v/>
      </c>
      <c r="AQ170" s="1" t="str">
        <f>IF(AL170=0,"",VLOOKUP(AL170,C170:$V$620,13,FALSE))</f>
        <v/>
      </c>
    </row>
    <row r="171" spans="2:43" ht="19.5" thickTop="1">
      <c r="B171" s="195">
        <v>51</v>
      </c>
      <c r="C171" s="162"/>
      <c r="D171" s="165"/>
      <c r="E171" s="171"/>
      <c r="F171" s="166"/>
      <c r="G171" s="165"/>
      <c r="H171" s="171"/>
      <c r="I171" s="166"/>
      <c r="J171" s="165"/>
      <c r="K171" s="166"/>
      <c r="L171" s="165"/>
      <c r="M171" s="171"/>
      <c r="N171" s="166"/>
      <c r="O171" s="56"/>
      <c r="P171" s="156" t="s">
        <v>169</v>
      </c>
      <c r="Q171" s="159"/>
      <c r="R171" s="153"/>
      <c r="S171" s="156" t="str">
        <f t="shared" ref="S171" si="171">IF($Q171="","",IF(OR(RIGHT($Q171,1)="m",RIGHT($Q171,1)="H"),"分",""))</f>
        <v/>
      </c>
      <c r="T171" s="153"/>
      <c r="U171" s="157" t="str">
        <f t="shared" ref="U171" si="172">IF($Q171="","",IF(OR(RIGHT($Q171,1)="m",RIGHT($Q171,1)="H"),"秒","m"))</f>
        <v/>
      </c>
      <c r="V171" s="153"/>
      <c r="AB171" s="44"/>
      <c r="AC171" s="1" t="str">
        <f>IF($Q171="","0",VLOOKUP($Q171,登録データ!$Q$4:$R$19,2,FALSE))</f>
        <v>0</v>
      </c>
      <c r="AD171" s="1" t="str">
        <f t="shared" si="147"/>
        <v>00</v>
      </c>
      <c r="AE171" s="1" t="str">
        <f t="shared" si="148"/>
        <v/>
      </c>
      <c r="AF171" s="1" t="str">
        <f t="shared" si="143"/>
        <v>000000</v>
      </c>
      <c r="AG171" s="1" t="str">
        <f t="shared" si="144"/>
        <v/>
      </c>
      <c r="AH171" s="1">
        <f t="shared" si="149"/>
        <v>0</v>
      </c>
      <c r="AI171" s="197" t="str">
        <f>IF($C171="","",IF($C171="@",0,IF(COUNTIF($C$21:$C$620,$C171)=1,0,1)))</f>
        <v/>
      </c>
      <c r="AJ171" s="197" t="str">
        <f t="shared" ref="AJ171" si="173">IF($O171="","",IF(OR($O171="北海道",$O171="東京都",$O171="大阪府",$O171="京都府",RIGHT($O171,1)="県"),0,1))</f>
        <v/>
      </c>
      <c r="AL171" s="101">
        <f>C471</f>
        <v>0</v>
      </c>
      <c r="AM171" s="1" t="str">
        <f t="shared" si="151"/>
        <v/>
      </c>
      <c r="AN171" s="1" t="str">
        <f>IF(AL171=0,"",VLOOKUP(AL171,C171:$V$620,10,FALSE))</f>
        <v/>
      </c>
      <c r="AO171" s="1" t="str">
        <f t="shared" si="152"/>
        <v/>
      </c>
      <c r="AP171" s="1" t="str">
        <f>IF(AL171=0,"",VLOOKUP(AL171,C171:$V$620,8,FALSE))</f>
        <v/>
      </c>
      <c r="AQ171" s="1" t="str">
        <f>IF(AL171=0,"",VLOOKUP(AL171,C171:$V$620,13,FALSE))</f>
        <v/>
      </c>
    </row>
    <row r="172" spans="2:43">
      <c r="B172" s="122"/>
      <c r="C172" s="163"/>
      <c r="D172" s="167"/>
      <c r="E172" s="172"/>
      <c r="F172" s="168"/>
      <c r="G172" s="167"/>
      <c r="H172" s="172"/>
      <c r="I172" s="168"/>
      <c r="J172" s="167"/>
      <c r="K172" s="168"/>
      <c r="L172" s="167"/>
      <c r="M172" s="172"/>
      <c r="N172" s="168"/>
      <c r="O172" s="57"/>
      <c r="P172" s="157"/>
      <c r="Q172" s="160"/>
      <c r="R172" s="154"/>
      <c r="S172" s="157"/>
      <c r="T172" s="154"/>
      <c r="U172" s="157"/>
      <c r="V172" s="154"/>
      <c r="AB172" s="44"/>
      <c r="AC172" s="1" t="str">
        <f>IF($Q172="","0",VLOOKUP($Q172,登録データ!$Q$4:$R$19,2,FALSE))</f>
        <v>0</v>
      </c>
      <c r="AD172" s="1" t="str">
        <f t="shared" si="147"/>
        <v>00</v>
      </c>
      <c r="AE172" s="1" t="str">
        <f t="shared" si="148"/>
        <v/>
      </c>
      <c r="AF172" s="1" t="str">
        <f t="shared" si="143"/>
        <v>000000</v>
      </c>
      <c r="AG172" s="1" t="str">
        <f t="shared" si="144"/>
        <v/>
      </c>
      <c r="AH172" s="1">
        <f t="shared" si="149"/>
        <v>0</v>
      </c>
      <c r="AI172" s="197"/>
      <c r="AJ172" s="197"/>
      <c r="AL172" s="101">
        <f>C474</f>
        <v>0</v>
      </c>
      <c r="AM172" s="1" t="str">
        <f t="shared" si="151"/>
        <v/>
      </c>
      <c r="AN172" s="1" t="str">
        <f>IF(AL172=0,"",VLOOKUP(AL172,C172:$V$620,10,FALSE))</f>
        <v/>
      </c>
      <c r="AO172" s="1" t="str">
        <f t="shared" si="152"/>
        <v/>
      </c>
      <c r="AP172" s="1" t="str">
        <f>IF(AL172=0,"",VLOOKUP(AL172,C172:$V$620,8,FALSE))</f>
        <v/>
      </c>
      <c r="AQ172" s="1" t="str">
        <f>IF(AL172=0,"",VLOOKUP(AL172,C172:$V$620,13,FALSE))</f>
        <v/>
      </c>
    </row>
    <row r="173" spans="2:43" ht="19.5" thickBot="1">
      <c r="B173" s="196"/>
      <c r="C173" s="164"/>
      <c r="D173" s="169"/>
      <c r="E173" s="173"/>
      <c r="F173" s="170"/>
      <c r="G173" s="169"/>
      <c r="H173" s="173"/>
      <c r="I173" s="170"/>
      <c r="J173" s="169"/>
      <c r="K173" s="170"/>
      <c r="L173" s="169"/>
      <c r="M173" s="173"/>
      <c r="N173" s="170"/>
      <c r="O173" s="59"/>
      <c r="P173" s="158"/>
      <c r="Q173" s="161"/>
      <c r="R173" s="155"/>
      <c r="S173" s="158"/>
      <c r="T173" s="155"/>
      <c r="U173" s="158"/>
      <c r="V173" s="155"/>
      <c r="AB173" s="44"/>
      <c r="AC173" s="1" t="str">
        <f>IF($Q173="","0",VLOOKUP($Q173,登録データ!$Q$4:$R$19,2,FALSE))</f>
        <v>0</v>
      </c>
      <c r="AD173" s="1" t="str">
        <f t="shared" si="147"/>
        <v>00</v>
      </c>
      <c r="AE173" s="1" t="str">
        <f t="shared" si="148"/>
        <v/>
      </c>
      <c r="AF173" s="1" t="str">
        <f t="shared" si="143"/>
        <v>000000</v>
      </c>
      <c r="AG173" s="1" t="str">
        <f t="shared" si="144"/>
        <v/>
      </c>
      <c r="AH173" s="1">
        <f t="shared" si="149"/>
        <v>0</v>
      </c>
      <c r="AI173" s="197"/>
      <c r="AJ173" s="197"/>
      <c r="AL173" s="101">
        <f>C477</f>
        <v>0</v>
      </c>
      <c r="AM173" s="1" t="str">
        <f t="shared" si="151"/>
        <v/>
      </c>
      <c r="AN173" s="1" t="str">
        <f>IF(AL173=0,"",VLOOKUP(AL173,C173:$V$620,10,FALSE))</f>
        <v/>
      </c>
      <c r="AO173" s="1" t="str">
        <f t="shared" si="152"/>
        <v/>
      </c>
      <c r="AP173" s="1" t="str">
        <f>IF(AL173=0,"",VLOOKUP(AL173,C173:$V$620,8,FALSE))</f>
        <v/>
      </c>
      <c r="AQ173" s="1" t="str">
        <f>IF(AL173=0,"",VLOOKUP(AL173,C173:$V$620,13,FALSE))</f>
        <v/>
      </c>
    </row>
    <row r="174" spans="2:43" ht="19.5" thickTop="1">
      <c r="B174" s="195">
        <v>52</v>
      </c>
      <c r="C174" s="162"/>
      <c r="D174" s="165"/>
      <c r="E174" s="171"/>
      <c r="F174" s="166"/>
      <c r="G174" s="165"/>
      <c r="H174" s="171"/>
      <c r="I174" s="166"/>
      <c r="J174" s="165"/>
      <c r="K174" s="166"/>
      <c r="L174" s="165"/>
      <c r="M174" s="171"/>
      <c r="N174" s="166"/>
      <c r="O174" s="56"/>
      <c r="P174" s="156" t="s">
        <v>169</v>
      </c>
      <c r="Q174" s="159"/>
      <c r="R174" s="153"/>
      <c r="S174" s="156" t="str">
        <f t="shared" ref="S174" si="174">IF($Q174="","",IF(OR(RIGHT($Q174,1)="m",RIGHT($Q174,1)="H"),"分",""))</f>
        <v/>
      </c>
      <c r="T174" s="153"/>
      <c r="U174" s="157" t="str">
        <f t="shared" ref="U174" si="175">IF($Q174="","",IF(OR(RIGHT($Q174,1)="m",RIGHT($Q174,1)="H"),"秒","m"))</f>
        <v/>
      </c>
      <c r="V174" s="153"/>
      <c r="AB174" s="44"/>
      <c r="AC174" s="1" t="str">
        <f>IF($Q174="","0",VLOOKUP($Q174,登録データ!$Q$4:$R$19,2,FALSE))</f>
        <v>0</v>
      </c>
      <c r="AD174" s="1" t="str">
        <f t="shared" si="147"/>
        <v>00</v>
      </c>
      <c r="AE174" s="1" t="str">
        <f t="shared" si="148"/>
        <v/>
      </c>
      <c r="AF174" s="1" t="str">
        <f t="shared" si="143"/>
        <v>000000</v>
      </c>
      <c r="AG174" s="1" t="str">
        <f t="shared" si="144"/>
        <v/>
      </c>
      <c r="AH174" s="1">
        <f t="shared" si="149"/>
        <v>0</v>
      </c>
      <c r="AI174" s="197" t="str">
        <f>IF($C174="","",IF($C174="@",0,IF(COUNTIF($C$21:$C$620,$C174)=1,0,1)))</f>
        <v/>
      </c>
      <c r="AJ174" s="197" t="str">
        <f t="shared" ref="AJ174" si="176">IF($O174="","",IF(OR($O174="北海道",$O174="東京都",$O174="大阪府",$O174="京都府",RIGHT($O174,1)="県"),0,1))</f>
        <v/>
      </c>
      <c r="AL174" s="101">
        <f>C480</f>
        <v>0</v>
      </c>
      <c r="AM174" s="1" t="str">
        <f t="shared" si="151"/>
        <v/>
      </c>
      <c r="AN174" s="1" t="str">
        <f>IF(AL174=0,"",VLOOKUP(AL174,C174:$V$620,10,FALSE))</f>
        <v/>
      </c>
      <c r="AO174" s="1" t="str">
        <f t="shared" si="152"/>
        <v/>
      </c>
      <c r="AP174" s="1" t="str">
        <f>IF(AL174=0,"",VLOOKUP(AL174,C174:$V$620,8,FALSE))</f>
        <v/>
      </c>
      <c r="AQ174" s="1" t="str">
        <f>IF(AL174=0,"",VLOOKUP(AL174,C174:$V$620,13,FALSE))</f>
        <v/>
      </c>
    </row>
    <row r="175" spans="2:43">
      <c r="B175" s="122"/>
      <c r="C175" s="163"/>
      <c r="D175" s="167"/>
      <c r="E175" s="172"/>
      <c r="F175" s="168"/>
      <c r="G175" s="167"/>
      <c r="H175" s="172"/>
      <c r="I175" s="168"/>
      <c r="J175" s="167"/>
      <c r="K175" s="168"/>
      <c r="L175" s="167"/>
      <c r="M175" s="172"/>
      <c r="N175" s="168"/>
      <c r="O175" s="57"/>
      <c r="P175" s="157"/>
      <c r="Q175" s="160"/>
      <c r="R175" s="154"/>
      <c r="S175" s="157"/>
      <c r="T175" s="154"/>
      <c r="U175" s="157"/>
      <c r="V175" s="154"/>
      <c r="AB175" s="44"/>
      <c r="AC175" s="1" t="str">
        <f>IF($Q175="","0",VLOOKUP($Q175,登録データ!$Q$4:$R$19,2,FALSE))</f>
        <v>0</v>
      </c>
      <c r="AD175" s="1" t="str">
        <f t="shared" si="147"/>
        <v>00</v>
      </c>
      <c r="AE175" s="1" t="str">
        <f t="shared" si="148"/>
        <v/>
      </c>
      <c r="AF175" s="1" t="str">
        <f t="shared" si="143"/>
        <v>000000</v>
      </c>
      <c r="AG175" s="1" t="str">
        <f t="shared" si="144"/>
        <v/>
      </c>
      <c r="AH175" s="1">
        <f t="shared" si="149"/>
        <v>0</v>
      </c>
      <c r="AI175" s="197"/>
      <c r="AJ175" s="197"/>
      <c r="AL175" s="101">
        <f>C483</f>
        <v>0</v>
      </c>
      <c r="AM175" s="1" t="str">
        <f t="shared" si="151"/>
        <v/>
      </c>
      <c r="AN175" s="1" t="str">
        <f>IF(AL175=0,"",VLOOKUP(AL175,C175:$V$620,10,FALSE))</f>
        <v/>
      </c>
      <c r="AO175" s="1" t="str">
        <f t="shared" si="152"/>
        <v/>
      </c>
      <c r="AP175" s="1" t="str">
        <f>IF(AL175=0,"",VLOOKUP(AL175,C175:$V$620,8,FALSE))</f>
        <v/>
      </c>
      <c r="AQ175" s="1" t="str">
        <f>IF(AL175=0,"",VLOOKUP(AL175,C175:$V$620,13,FALSE))</f>
        <v/>
      </c>
    </row>
    <row r="176" spans="2:43" ht="19.5" thickBot="1">
      <c r="B176" s="196"/>
      <c r="C176" s="164"/>
      <c r="D176" s="169"/>
      <c r="E176" s="173"/>
      <c r="F176" s="170"/>
      <c r="G176" s="169"/>
      <c r="H176" s="173"/>
      <c r="I176" s="170"/>
      <c r="J176" s="169"/>
      <c r="K176" s="170"/>
      <c r="L176" s="169"/>
      <c r="M176" s="173"/>
      <c r="N176" s="170"/>
      <c r="O176" s="59"/>
      <c r="P176" s="158"/>
      <c r="Q176" s="161"/>
      <c r="R176" s="155"/>
      <c r="S176" s="158"/>
      <c r="T176" s="155"/>
      <c r="U176" s="158"/>
      <c r="V176" s="155"/>
      <c r="AB176" s="44"/>
      <c r="AC176" s="1" t="str">
        <f>IF($Q176="","0",VLOOKUP($Q176,登録データ!$Q$4:$R$19,2,FALSE))</f>
        <v>0</v>
      </c>
      <c r="AD176" s="1" t="str">
        <f t="shared" si="147"/>
        <v>00</v>
      </c>
      <c r="AE176" s="1" t="str">
        <f t="shared" si="148"/>
        <v/>
      </c>
      <c r="AF176" s="1" t="str">
        <f t="shared" si="143"/>
        <v>000000</v>
      </c>
      <c r="AG176" s="1" t="str">
        <f t="shared" si="144"/>
        <v/>
      </c>
      <c r="AH176" s="1">
        <f t="shared" si="149"/>
        <v>0</v>
      </c>
      <c r="AI176" s="197"/>
      <c r="AJ176" s="197"/>
      <c r="AL176" s="101">
        <f>C486</f>
        <v>0</v>
      </c>
      <c r="AM176" s="1" t="str">
        <f t="shared" si="151"/>
        <v/>
      </c>
      <c r="AN176" s="1" t="str">
        <f>IF(AL176=0,"",VLOOKUP(AL176,C176:$V$620,10,FALSE))</f>
        <v/>
      </c>
      <c r="AO176" s="1" t="str">
        <f t="shared" si="152"/>
        <v/>
      </c>
      <c r="AP176" s="1" t="str">
        <f>IF(AL176=0,"",VLOOKUP(AL176,C176:$V$620,8,FALSE))</f>
        <v/>
      </c>
      <c r="AQ176" s="1" t="str">
        <f>IF(AL176=0,"",VLOOKUP(AL176,C176:$V$620,13,FALSE))</f>
        <v/>
      </c>
    </row>
    <row r="177" spans="2:43" ht="19.5" thickTop="1">
      <c r="B177" s="195">
        <v>53</v>
      </c>
      <c r="C177" s="162"/>
      <c r="D177" s="165"/>
      <c r="E177" s="171"/>
      <c r="F177" s="166"/>
      <c r="G177" s="165"/>
      <c r="H177" s="171"/>
      <c r="I177" s="166"/>
      <c r="J177" s="165"/>
      <c r="K177" s="166"/>
      <c r="L177" s="165"/>
      <c r="M177" s="171"/>
      <c r="N177" s="166"/>
      <c r="O177" s="56"/>
      <c r="P177" s="156" t="s">
        <v>169</v>
      </c>
      <c r="Q177" s="159"/>
      <c r="R177" s="153"/>
      <c r="S177" s="156" t="str">
        <f t="shared" ref="S177" si="177">IF($Q177="","",IF(OR(RIGHT($Q177,1)="m",RIGHT($Q177,1)="H"),"分",""))</f>
        <v/>
      </c>
      <c r="T177" s="153"/>
      <c r="U177" s="157" t="str">
        <f t="shared" ref="U177" si="178">IF($Q177="","",IF(OR(RIGHT($Q177,1)="m",RIGHT($Q177,1)="H"),"秒","m"))</f>
        <v/>
      </c>
      <c r="V177" s="153"/>
      <c r="AB177" s="44"/>
      <c r="AC177" s="1" t="str">
        <f>IF($Q177="","0",VLOOKUP($Q177,登録データ!$Q$4:$R$19,2,FALSE))</f>
        <v>0</v>
      </c>
      <c r="AD177" s="1" t="str">
        <f t="shared" si="147"/>
        <v>00</v>
      </c>
      <c r="AE177" s="1" t="str">
        <f t="shared" si="148"/>
        <v/>
      </c>
      <c r="AF177" s="1" t="str">
        <f t="shared" si="143"/>
        <v>000000</v>
      </c>
      <c r="AG177" s="1" t="str">
        <f t="shared" si="144"/>
        <v/>
      </c>
      <c r="AH177" s="1">
        <f t="shared" si="149"/>
        <v>0</v>
      </c>
      <c r="AI177" s="197" t="str">
        <f>IF($C177="","",IF($C177="@",0,IF(COUNTIF($C$21:$C$620,$C177)=1,0,1)))</f>
        <v/>
      </c>
      <c r="AJ177" s="197" t="str">
        <f t="shared" ref="AJ177" si="179">IF($O177="","",IF(OR($O177="北海道",$O177="東京都",$O177="大阪府",$O177="京都府",RIGHT($O177,1)="県"),0,1))</f>
        <v/>
      </c>
      <c r="AL177" s="101">
        <f>C489</f>
        <v>0</v>
      </c>
      <c r="AM177" s="1" t="str">
        <f t="shared" si="151"/>
        <v/>
      </c>
      <c r="AN177" s="1" t="str">
        <f>IF(AL177=0,"",VLOOKUP(AL177,C177:$V$620,10,FALSE))</f>
        <v/>
      </c>
      <c r="AO177" s="1" t="str">
        <f t="shared" si="152"/>
        <v/>
      </c>
      <c r="AP177" s="1" t="str">
        <f>IF(AL177=0,"",VLOOKUP(AL177,C177:$V$620,8,FALSE))</f>
        <v/>
      </c>
      <c r="AQ177" s="1" t="str">
        <f>IF(AL177=0,"",VLOOKUP(AL177,C177:$V$620,13,FALSE))</f>
        <v/>
      </c>
    </row>
    <row r="178" spans="2:43">
      <c r="B178" s="122"/>
      <c r="C178" s="163"/>
      <c r="D178" s="167"/>
      <c r="E178" s="172"/>
      <c r="F178" s="168"/>
      <c r="G178" s="167"/>
      <c r="H178" s="172"/>
      <c r="I178" s="168"/>
      <c r="J178" s="167"/>
      <c r="K178" s="168"/>
      <c r="L178" s="167"/>
      <c r="M178" s="172"/>
      <c r="N178" s="168"/>
      <c r="O178" s="57"/>
      <c r="P178" s="157"/>
      <c r="Q178" s="160"/>
      <c r="R178" s="154"/>
      <c r="S178" s="157"/>
      <c r="T178" s="154"/>
      <c r="U178" s="157"/>
      <c r="V178" s="154"/>
      <c r="AB178" s="44"/>
      <c r="AC178" s="1" t="str">
        <f>IF($Q178="","0",VLOOKUP($Q178,登録データ!$Q$4:$R$19,2,FALSE))</f>
        <v>0</v>
      </c>
      <c r="AD178" s="1" t="str">
        <f t="shared" si="147"/>
        <v>00</v>
      </c>
      <c r="AE178" s="1" t="str">
        <f t="shared" si="148"/>
        <v/>
      </c>
      <c r="AF178" s="1" t="str">
        <f t="shared" si="143"/>
        <v>000000</v>
      </c>
      <c r="AG178" s="1" t="str">
        <f t="shared" si="144"/>
        <v/>
      </c>
      <c r="AH178" s="1">
        <f t="shared" si="149"/>
        <v>0</v>
      </c>
      <c r="AI178" s="197"/>
      <c r="AJ178" s="197"/>
      <c r="AL178" s="101">
        <f>C492</f>
        <v>0</v>
      </c>
      <c r="AM178" s="1" t="str">
        <f t="shared" si="151"/>
        <v/>
      </c>
      <c r="AN178" s="1" t="str">
        <f>IF(AL178=0,"",VLOOKUP(AL178,C178:$V$620,10,FALSE))</f>
        <v/>
      </c>
      <c r="AO178" s="1" t="str">
        <f t="shared" si="152"/>
        <v/>
      </c>
      <c r="AP178" s="1" t="str">
        <f>IF(AL178=0,"",VLOOKUP(AL178,C178:$V$620,8,FALSE))</f>
        <v/>
      </c>
      <c r="AQ178" s="1" t="str">
        <f>IF(AL178=0,"",VLOOKUP(AL178,C178:$V$620,13,FALSE))</f>
        <v/>
      </c>
    </row>
    <row r="179" spans="2:43" ht="19.5" thickBot="1">
      <c r="B179" s="196"/>
      <c r="C179" s="164"/>
      <c r="D179" s="169"/>
      <c r="E179" s="173"/>
      <c r="F179" s="170"/>
      <c r="G179" s="169"/>
      <c r="H179" s="173"/>
      <c r="I179" s="170"/>
      <c r="J179" s="169"/>
      <c r="K179" s="170"/>
      <c r="L179" s="169"/>
      <c r="M179" s="173"/>
      <c r="N179" s="170"/>
      <c r="O179" s="59"/>
      <c r="P179" s="158"/>
      <c r="Q179" s="161"/>
      <c r="R179" s="155"/>
      <c r="S179" s="158"/>
      <c r="T179" s="155"/>
      <c r="U179" s="158"/>
      <c r="V179" s="155"/>
      <c r="AB179" s="44"/>
      <c r="AC179" s="1" t="str">
        <f>IF($Q179="","0",VLOOKUP($Q179,登録データ!$Q$4:$R$19,2,FALSE))</f>
        <v>0</v>
      </c>
      <c r="AD179" s="1" t="str">
        <f t="shared" si="147"/>
        <v>00</v>
      </c>
      <c r="AE179" s="1" t="str">
        <f t="shared" si="148"/>
        <v/>
      </c>
      <c r="AF179" s="1" t="str">
        <f t="shared" si="143"/>
        <v>000000</v>
      </c>
      <c r="AG179" s="1" t="str">
        <f t="shared" si="144"/>
        <v/>
      </c>
      <c r="AH179" s="1">
        <f t="shared" si="149"/>
        <v>0</v>
      </c>
      <c r="AI179" s="197"/>
      <c r="AJ179" s="197"/>
      <c r="AL179" s="101">
        <f>C495</f>
        <v>0</v>
      </c>
      <c r="AM179" s="1" t="str">
        <f t="shared" si="151"/>
        <v/>
      </c>
      <c r="AN179" s="1" t="str">
        <f>IF(AL179=0,"",VLOOKUP(AL179,C179:$V$620,10,FALSE))</f>
        <v/>
      </c>
      <c r="AO179" s="1" t="str">
        <f t="shared" si="152"/>
        <v/>
      </c>
      <c r="AP179" s="1" t="str">
        <f>IF(AL179=0,"",VLOOKUP(AL179,C179:$V$620,8,FALSE))</f>
        <v/>
      </c>
      <c r="AQ179" s="1" t="str">
        <f>IF(AL179=0,"",VLOOKUP(AL179,C179:$V$620,13,FALSE))</f>
        <v/>
      </c>
    </row>
    <row r="180" spans="2:43" ht="19.5" thickTop="1">
      <c r="B180" s="195">
        <v>54</v>
      </c>
      <c r="C180" s="162"/>
      <c r="D180" s="165"/>
      <c r="E180" s="171"/>
      <c r="F180" s="166"/>
      <c r="G180" s="165"/>
      <c r="H180" s="171"/>
      <c r="I180" s="166"/>
      <c r="J180" s="165"/>
      <c r="K180" s="166"/>
      <c r="L180" s="165"/>
      <c r="M180" s="171"/>
      <c r="N180" s="166"/>
      <c r="O180" s="56"/>
      <c r="P180" s="156" t="s">
        <v>169</v>
      </c>
      <c r="Q180" s="159"/>
      <c r="R180" s="153"/>
      <c r="S180" s="156" t="str">
        <f t="shared" ref="S180" si="180">IF($Q180="","",IF(OR(RIGHT($Q180,1)="m",RIGHT($Q180,1)="H"),"分",""))</f>
        <v/>
      </c>
      <c r="T180" s="153"/>
      <c r="U180" s="157" t="str">
        <f t="shared" ref="U180" si="181">IF($Q180="","",IF(OR(RIGHT($Q180,1)="m",RIGHT($Q180,1)="H"),"秒","m"))</f>
        <v/>
      </c>
      <c r="V180" s="153"/>
      <c r="AB180" s="44"/>
      <c r="AC180" s="1" t="str">
        <f>IF($Q180="","0",VLOOKUP($Q180,登録データ!$Q$4:$R$19,2,FALSE))</f>
        <v>0</v>
      </c>
      <c r="AD180" s="1" t="str">
        <f t="shared" si="147"/>
        <v>00</v>
      </c>
      <c r="AE180" s="1" t="str">
        <f t="shared" si="148"/>
        <v/>
      </c>
      <c r="AF180" s="1" t="str">
        <f t="shared" si="143"/>
        <v>000000</v>
      </c>
      <c r="AG180" s="1" t="str">
        <f t="shared" si="144"/>
        <v/>
      </c>
      <c r="AH180" s="1">
        <f t="shared" si="149"/>
        <v>0</v>
      </c>
      <c r="AI180" s="197" t="str">
        <f>IF($C180="","",IF($C180="@",0,IF(COUNTIF($C$21:$C$620,$C180)=1,0,1)))</f>
        <v/>
      </c>
      <c r="AJ180" s="197" t="str">
        <f t="shared" ref="AJ180" si="182">IF($O180="","",IF(OR($O180="北海道",$O180="東京都",$O180="大阪府",$O180="京都府",RIGHT($O180,1)="県"),0,1))</f>
        <v/>
      </c>
      <c r="AL180" s="101">
        <f>C498</f>
        <v>0</v>
      </c>
      <c r="AM180" s="1" t="str">
        <f t="shared" si="151"/>
        <v/>
      </c>
      <c r="AN180" s="1" t="str">
        <f>IF(AL180=0,"",VLOOKUP(AL180,C180:$V$620,10,FALSE))</f>
        <v/>
      </c>
      <c r="AO180" s="1" t="str">
        <f t="shared" si="152"/>
        <v/>
      </c>
      <c r="AP180" s="1" t="str">
        <f>IF(AL180=0,"",VLOOKUP(AL180,C180:$V$620,8,FALSE))</f>
        <v/>
      </c>
      <c r="AQ180" s="1" t="str">
        <f>IF(AL180=0,"",VLOOKUP(AL180,C180:$V$620,13,FALSE))</f>
        <v/>
      </c>
    </row>
    <row r="181" spans="2:43">
      <c r="B181" s="122"/>
      <c r="C181" s="163"/>
      <c r="D181" s="167"/>
      <c r="E181" s="172"/>
      <c r="F181" s="168"/>
      <c r="G181" s="167"/>
      <c r="H181" s="172"/>
      <c r="I181" s="168"/>
      <c r="J181" s="167"/>
      <c r="K181" s="168"/>
      <c r="L181" s="167"/>
      <c r="M181" s="172"/>
      <c r="N181" s="168"/>
      <c r="O181" s="57"/>
      <c r="P181" s="157"/>
      <c r="Q181" s="160"/>
      <c r="R181" s="154"/>
      <c r="S181" s="157"/>
      <c r="T181" s="154"/>
      <c r="U181" s="157"/>
      <c r="V181" s="154"/>
      <c r="AB181" s="44"/>
      <c r="AC181" s="1" t="str">
        <f>IF($Q181="","0",VLOOKUP($Q181,登録データ!$Q$4:$R$19,2,FALSE))</f>
        <v>0</v>
      </c>
      <c r="AD181" s="1" t="str">
        <f t="shared" si="147"/>
        <v>00</v>
      </c>
      <c r="AE181" s="1" t="str">
        <f t="shared" si="148"/>
        <v/>
      </c>
      <c r="AF181" s="1" t="str">
        <f t="shared" si="143"/>
        <v>000000</v>
      </c>
      <c r="AG181" s="1" t="str">
        <f t="shared" si="144"/>
        <v/>
      </c>
      <c r="AH181" s="1">
        <f t="shared" si="149"/>
        <v>0</v>
      </c>
      <c r="AI181" s="197"/>
      <c r="AJ181" s="197"/>
      <c r="AL181" s="101">
        <f>C501</f>
        <v>0</v>
      </c>
      <c r="AM181" s="1" t="str">
        <f t="shared" si="151"/>
        <v/>
      </c>
      <c r="AN181" s="1" t="str">
        <f>IF(AL181=0,"",VLOOKUP(AL181,C181:$V$620,10,FALSE))</f>
        <v/>
      </c>
      <c r="AO181" s="1" t="str">
        <f t="shared" si="152"/>
        <v/>
      </c>
      <c r="AP181" s="1" t="str">
        <f>IF(AL181=0,"",VLOOKUP(AL181,C181:$V$620,8,FALSE))</f>
        <v/>
      </c>
      <c r="AQ181" s="1" t="str">
        <f>IF(AL181=0,"",VLOOKUP(AL181,C181:$V$620,13,FALSE))</f>
        <v/>
      </c>
    </row>
    <row r="182" spans="2:43" ht="19.5" thickBot="1">
      <c r="B182" s="196"/>
      <c r="C182" s="164"/>
      <c r="D182" s="169"/>
      <c r="E182" s="173"/>
      <c r="F182" s="170"/>
      <c r="G182" s="169"/>
      <c r="H182" s="173"/>
      <c r="I182" s="170"/>
      <c r="J182" s="169"/>
      <c r="K182" s="170"/>
      <c r="L182" s="169"/>
      <c r="M182" s="173"/>
      <c r="N182" s="170"/>
      <c r="O182" s="59"/>
      <c r="P182" s="158"/>
      <c r="Q182" s="161"/>
      <c r="R182" s="155"/>
      <c r="S182" s="158"/>
      <c r="T182" s="155"/>
      <c r="U182" s="158"/>
      <c r="V182" s="155"/>
      <c r="AB182" s="44"/>
      <c r="AC182" s="1" t="str">
        <f>IF($Q182="","0",VLOOKUP($Q182,登録データ!$Q$4:$R$19,2,FALSE))</f>
        <v>0</v>
      </c>
      <c r="AD182" s="1" t="str">
        <f t="shared" si="147"/>
        <v>00</v>
      </c>
      <c r="AE182" s="1" t="str">
        <f t="shared" si="148"/>
        <v/>
      </c>
      <c r="AF182" s="1" t="str">
        <f t="shared" si="143"/>
        <v>000000</v>
      </c>
      <c r="AG182" s="1" t="str">
        <f t="shared" si="144"/>
        <v/>
      </c>
      <c r="AH182" s="1">
        <f t="shared" si="149"/>
        <v>0</v>
      </c>
      <c r="AI182" s="197"/>
      <c r="AJ182" s="197"/>
      <c r="AL182" s="101">
        <f>C504</f>
        <v>0</v>
      </c>
      <c r="AM182" s="1" t="str">
        <f t="shared" si="151"/>
        <v/>
      </c>
      <c r="AN182" s="1" t="str">
        <f>IF(AL182=0,"",VLOOKUP(AL182,C182:$V$620,10,FALSE))</f>
        <v/>
      </c>
      <c r="AO182" s="1" t="str">
        <f t="shared" si="152"/>
        <v/>
      </c>
      <c r="AP182" s="1" t="str">
        <f>IF(AL182=0,"",VLOOKUP(AL182,C182:$V$620,8,FALSE))</f>
        <v/>
      </c>
      <c r="AQ182" s="1" t="str">
        <f>IF(AL182=0,"",VLOOKUP(AL182,C182:$V$620,13,FALSE))</f>
        <v/>
      </c>
    </row>
    <row r="183" spans="2:43" ht="19.5" thickTop="1">
      <c r="B183" s="195">
        <v>55</v>
      </c>
      <c r="C183" s="162"/>
      <c r="D183" s="165"/>
      <c r="E183" s="171"/>
      <c r="F183" s="166"/>
      <c r="G183" s="165"/>
      <c r="H183" s="171"/>
      <c r="I183" s="166"/>
      <c r="J183" s="165"/>
      <c r="K183" s="166"/>
      <c r="L183" s="165"/>
      <c r="M183" s="171"/>
      <c r="N183" s="166"/>
      <c r="O183" s="56"/>
      <c r="P183" s="156" t="s">
        <v>169</v>
      </c>
      <c r="Q183" s="159"/>
      <c r="R183" s="153"/>
      <c r="S183" s="156" t="str">
        <f t="shared" ref="S183" si="183">IF($Q183="","",IF(OR(RIGHT($Q183,1)="m",RIGHT($Q183,1)="H"),"分",""))</f>
        <v/>
      </c>
      <c r="T183" s="153"/>
      <c r="U183" s="157" t="str">
        <f t="shared" ref="U183" si="184">IF($Q183="","",IF(OR(RIGHT($Q183,1)="m",RIGHT($Q183,1)="H"),"秒","m"))</f>
        <v/>
      </c>
      <c r="V183" s="153"/>
      <c r="AB183" s="44"/>
      <c r="AC183" s="1" t="str">
        <f>IF($Q183="","0",VLOOKUP($Q183,登録データ!$Q$4:$R$19,2,FALSE))</f>
        <v>0</v>
      </c>
      <c r="AD183" s="1" t="str">
        <f t="shared" si="147"/>
        <v>00</v>
      </c>
      <c r="AE183" s="1" t="str">
        <f t="shared" si="148"/>
        <v/>
      </c>
      <c r="AF183" s="1" t="str">
        <f t="shared" si="143"/>
        <v>000000</v>
      </c>
      <c r="AG183" s="1" t="str">
        <f t="shared" si="144"/>
        <v/>
      </c>
      <c r="AH183" s="1">
        <f t="shared" si="149"/>
        <v>0</v>
      </c>
      <c r="AI183" s="197" t="str">
        <f>IF($C183="","",IF($C183="@",0,IF(COUNTIF($C$21:$C$620,$C183)=1,0,1)))</f>
        <v/>
      </c>
      <c r="AJ183" s="197" t="str">
        <f t="shared" ref="AJ183" si="185">IF($O183="","",IF(OR($O183="北海道",$O183="東京都",$O183="大阪府",$O183="京都府",RIGHT($O183,1)="県"),0,1))</f>
        <v/>
      </c>
      <c r="AL183" s="101">
        <f>C507</f>
        <v>0</v>
      </c>
      <c r="AM183" s="1" t="str">
        <f t="shared" si="151"/>
        <v/>
      </c>
      <c r="AN183" s="1" t="str">
        <f>IF(AL183=0,"",VLOOKUP(AL183,C183:$V$620,10,FALSE))</f>
        <v/>
      </c>
      <c r="AO183" s="1" t="str">
        <f t="shared" si="152"/>
        <v/>
      </c>
      <c r="AP183" s="1" t="str">
        <f>IF(AL183=0,"",VLOOKUP(AL183,C183:$V$620,8,FALSE))</f>
        <v/>
      </c>
      <c r="AQ183" s="1" t="str">
        <f>IF(AL183=0,"",VLOOKUP(AL183,C183:$V$620,13,FALSE))</f>
        <v/>
      </c>
    </row>
    <row r="184" spans="2:43">
      <c r="B184" s="122"/>
      <c r="C184" s="163"/>
      <c r="D184" s="167"/>
      <c r="E184" s="172"/>
      <c r="F184" s="168"/>
      <c r="G184" s="167"/>
      <c r="H184" s="172"/>
      <c r="I184" s="168"/>
      <c r="J184" s="167"/>
      <c r="K184" s="168"/>
      <c r="L184" s="167"/>
      <c r="M184" s="172"/>
      <c r="N184" s="168"/>
      <c r="O184" s="57"/>
      <c r="P184" s="157"/>
      <c r="Q184" s="160"/>
      <c r="R184" s="154"/>
      <c r="S184" s="157"/>
      <c r="T184" s="154"/>
      <c r="U184" s="157"/>
      <c r="V184" s="154"/>
      <c r="AB184" s="44"/>
      <c r="AC184" s="1" t="str">
        <f>IF($Q184="","0",VLOOKUP($Q184,登録データ!$Q$4:$R$19,2,FALSE))</f>
        <v>0</v>
      </c>
      <c r="AD184" s="1" t="str">
        <f t="shared" si="147"/>
        <v>00</v>
      </c>
      <c r="AE184" s="1" t="str">
        <f t="shared" si="148"/>
        <v/>
      </c>
      <c r="AF184" s="1" t="str">
        <f t="shared" si="143"/>
        <v>000000</v>
      </c>
      <c r="AG184" s="1" t="str">
        <f t="shared" si="144"/>
        <v/>
      </c>
      <c r="AH184" s="1">
        <f t="shared" si="149"/>
        <v>0</v>
      </c>
      <c r="AI184" s="197"/>
      <c r="AJ184" s="197"/>
      <c r="AL184" s="101">
        <f>C510</f>
        <v>0</v>
      </c>
      <c r="AM184" s="1" t="str">
        <f t="shared" si="151"/>
        <v/>
      </c>
      <c r="AN184" s="1" t="str">
        <f>IF(AL184=0,"",VLOOKUP(AL184,C184:$V$620,10,FALSE))</f>
        <v/>
      </c>
      <c r="AO184" s="1" t="str">
        <f t="shared" si="152"/>
        <v/>
      </c>
      <c r="AP184" s="1" t="str">
        <f>IF(AL184=0,"",VLOOKUP(AL184,C184:$V$620,8,FALSE))</f>
        <v/>
      </c>
      <c r="AQ184" s="1" t="str">
        <f>IF(AL184=0,"",VLOOKUP(AL184,C184:$V$620,13,FALSE))</f>
        <v/>
      </c>
    </row>
    <row r="185" spans="2:43" ht="19.5" thickBot="1">
      <c r="B185" s="196"/>
      <c r="C185" s="164"/>
      <c r="D185" s="169"/>
      <c r="E185" s="173"/>
      <c r="F185" s="170"/>
      <c r="G185" s="169"/>
      <c r="H185" s="173"/>
      <c r="I185" s="170"/>
      <c r="J185" s="169"/>
      <c r="K185" s="170"/>
      <c r="L185" s="169"/>
      <c r="M185" s="173"/>
      <c r="N185" s="170"/>
      <c r="O185" s="59"/>
      <c r="P185" s="158"/>
      <c r="Q185" s="161"/>
      <c r="R185" s="155"/>
      <c r="S185" s="158"/>
      <c r="T185" s="155"/>
      <c r="U185" s="158"/>
      <c r="V185" s="155"/>
      <c r="AB185" s="44"/>
      <c r="AC185" s="1" t="str">
        <f>IF($Q185="","0",VLOOKUP($Q185,登録データ!$Q$4:$R$19,2,FALSE))</f>
        <v>0</v>
      </c>
      <c r="AD185" s="1" t="str">
        <f t="shared" si="147"/>
        <v>00</v>
      </c>
      <c r="AE185" s="1" t="str">
        <f t="shared" si="148"/>
        <v/>
      </c>
      <c r="AF185" s="1" t="str">
        <f t="shared" si="143"/>
        <v>000000</v>
      </c>
      <c r="AG185" s="1" t="str">
        <f t="shared" si="144"/>
        <v/>
      </c>
      <c r="AH185" s="1">
        <f t="shared" si="149"/>
        <v>0</v>
      </c>
      <c r="AI185" s="197"/>
      <c r="AJ185" s="197"/>
      <c r="AL185" s="101">
        <f>C513</f>
        <v>0</v>
      </c>
      <c r="AM185" s="1" t="str">
        <f t="shared" si="151"/>
        <v/>
      </c>
      <c r="AN185" s="1" t="str">
        <f>IF(AL185=0,"",VLOOKUP(AL185,C185:$V$620,10,FALSE))</f>
        <v/>
      </c>
      <c r="AO185" s="1" t="str">
        <f t="shared" si="152"/>
        <v/>
      </c>
      <c r="AP185" s="1" t="str">
        <f>IF(AL185=0,"",VLOOKUP(AL185,C185:$V$620,8,FALSE))</f>
        <v/>
      </c>
      <c r="AQ185" s="1" t="str">
        <f>IF(AL185=0,"",VLOOKUP(AL185,C185:$V$620,13,FALSE))</f>
        <v/>
      </c>
    </row>
    <row r="186" spans="2:43" ht="19.5" thickTop="1">
      <c r="B186" s="195">
        <v>56</v>
      </c>
      <c r="C186" s="162"/>
      <c r="D186" s="165"/>
      <c r="E186" s="171"/>
      <c r="F186" s="166"/>
      <c r="G186" s="165"/>
      <c r="H186" s="171"/>
      <c r="I186" s="166"/>
      <c r="J186" s="165"/>
      <c r="K186" s="166"/>
      <c r="L186" s="165"/>
      <c r="M186" s="171"/>
      <c r="N186" s="166"/>
      <c r="O186" s="56"/>
      <c r="P186" s="156" t="s">
        <v>169</v>
      </c>
      <c r="Q186" s="159"/>
      <c r="R186" s="153"/>
      <c r="S186" s="156" t="str">
        <f t="shared" ref="S186" si="186">IF($Q186="","",IF(OR(RIGHT($Q186,1)="m",RIGHT($Q186,1)="H"),"分",""))</f>
        <v/>
      </c>
      <c r="T186" s="153"/>
      <c r="U186" s="157" t="str">
        <f t="shared" ref="U186" si="187">IF($Q186="","",IF(OR(RIGHT($Q186,1)="m",RIGHT($Q186,1)="H"),"秒","m"))</f>
        <v/>
      </c>
      <c r="V186" s="153"/>
      <c r="AB186" s="44"/>
      <c r="AC186" s="1" t="str">
        <f>IF($Q186="","0",VLOOKUP($Q186,登録データ!$Q$4:$R$19,2,FALSE))</f>
        <v>0</v>
      </c>
      <c r="AD186" s="1" t="str">
        <f t="shared" si="147"/>
        <v>00</v>
      </c>
      <c r="AE186" s="1" t="str">
        <f t="shared" si="148"/>
        <v/>
      </c>
      <c r="AF186" s="1" t="str">
        <f t="shared" si="143"/>
        <v>000000</v>
      </c>
      <c r="AG186" s="1" t="str">
        <f t="shared" si="144"/>
        <v/>
      </c>
      <c r="AH186" s="1">
        <f t="shared" si="149"/>
        <v>0</v>
      </c>
      <c r="AI186" s="197" t="str">
        <f>IF($C186="","",IF($C186="@",0,IF(COUNTIF($C$21:$C$620,$C186)=1,0,1)))</f>
        <v/>
      </c>
      <c r="AJ186" s="197" t="str">
        <f t="shared" ref="AJ186" si="188">IF($O186="","",IF(OR($O186="北海道",$O186="東京都",$O186="大阪府",$O186="京都府",RIGHT($O186,1)="県"),0,1))</f>
        <v/>
      </c>
      <c r="AL186" s="101">
        <f>C516</f>
        <v>0</v>
      </c>
      <c r="AM186" s="1" t="str">
        <f t="shared" si="151"/>
        <v/>
      </c>
      <c r="AN186" s="1" t="str">
        <f>IF(AL186=0,"",VLOOKUP(AL186,C186:$V$620,10,FALSE))</f>
        <v/>
      </c>
      <c r="AO186" s="1" t="str">
        <f t="shared" si="152"/>
        <v/>
      </c>
      <c r="AP186" s="1" t="str">
        <f>IF(AL186=0,"",VLOOKUP(AL186,C186:$V$620,8,FALSE))</f>
        <v/>
      </c>
      <c r="AQ186" s="1" t="str">
        <f>IF(AL186=0,"",VLOOKUP(AL186,C186:$V$620,13,FALSE))</f>
        <v/>
      </c>
    </row>
    <row r="187" spans="2:43">
      <c r="B187" s="122"/>
      <c r="C187" s="163"/>
      <c r="D187" s="167"/>
      <c r="E187" s="172"/>
      <c r="F187" s="168"/>
      <c r="G187" s="167"/>
      <c r="H187" s="172"/>
      <c r="I187" s="168"/>
      <c r="J187" s="167"/>
      <c r="K187" s="168"/>
      <c r="L187" s="167"/>
      <c r="M187" s="172"/>
      <c r="N187" s="168"/>
      <c r="O187" s="57"/>
      <c r="P187" s="157"/>
      <c r="Q187" s="160"/>
      <c r="R187" s="154"/>
      <c r="S187" s="157"/>
      <c r="T187" s="154"/>
      <c r="U187" s="157"/>
      <c r="V187" s="154"/>
      <c r="AB187" s="44"/>
      <c r="AC187" s="1" t="str">
        <f>IF($Q187="","0",VLOOKUP($Q187,登録データ!$Q$4:$R$19,2,FALSE))</f>
        <v>0</v>
      </c>
      <c r="AD187" s="1" t="str">
        <f t="shared" si="147"/>
        <v>00</v>
      </c>
      <c r="AE187" s="1" t="str">
        <f t="shared" si="148"/>
        <v/>
      </c>
      <c r="AF187" s="1" t="str">
        <f t="shared" si="143"/>
        <v>000000</v>
      </c>
      <c r="AG187" s="1" t="str">
        <f t="shared" si="144"/>
        <v/>
      </c>
      <c r="AH187" s="1">
        <f t="shared" si="149"/>
        <v>0</v>
      </c>
      <c r="AI187" s="197"/>
      <c r="AJ187" s="197"/>
      <c r="AL187" s="101">
        <f>C519</f>
        <v>0</v>
      </c>
      <c r="AM187" s="1" t="str">
        <f t="shared" si="151"/>
        <v/>
      </c>
      <c r="AN187" s="1" t="str">
        <f>IF(AL187=0,"",VLOOKUP(AL187,C187:$V$620,10,FALSE))</f>
        <v/>
      </c>
      <c r="AO187" s="1" t="str">
        <f t="shared" si="152"/>
        <v/>
      </c>
      <c r="AP187" s="1" t="str">
        <f>IF(AL187=0,"",VLOOKUP(AL187,C187:$V$620,8,FALSE))</f>
        <v/>
      </c>
      <c r="AQ187" s="1" t="str">
        <f>IF(AL187=0,"",VLOOKUP(AL187,C187:$V$620,13,FALSE))</f>
        <v/>
      </c>
    </row>
    <row r="188" spans="2:43" ht="19.5" thickBot="1">
      <c r="B188" s="196"/>
      <c r="C188" s="164"/>
      <c r="D188" s="169"/>
      <c r="E188" s="173"/>
      <c r="F188" s="170"/>
      <c r="G188" s="169"/>
      <c r="H188" s="173"/>
      <c r="I188" s="170"/>
      <c r="J188" s="169"/>
      <c r="K188" s="170"/>
      <c r="L188" s="169"/>
      <c r="M188" s="173"/>
      <c r="N188" s="170"/>
      <c r="O188" s="59"/>
      <c r="P188" s="158"/>
      <c r="Q188" s="161"/>
      <c r="R188" s="155"/>
      <c r="S188" s="158"/>
      <c r="T188" s="155"/>
      <c r="U188" s="158"/>
      <c r="V188" s="155"/>
      <c r="AB188" s="44"/>
      <c r="AC188" s="1" t="str">
        <f>IF($Q188="","0",VLOOKUP($Q188,登録データ!$Q$4:$R$19,2,FALSE))</f>
        <v>0</v>
      </c>
      <c r="AD188" s="1" t="str">
        <f t="shared" si="147"/>
        <v>00</v>
      </c>
      <c r="AE188" s="1" t="str">
        <f t="shared" si="148"/>
        <v/>
      </c>
      <c r="AF188" s="1" t="str">
        <f t="shared" si="143"/>
        <v>000000</v>
      </c>
      <c r="AG188" s="1" t="str">
        <f t="shared" si="144"/>
        <v/>
      </c>
      <c r="AH188" s="1">
        <f t="shared" si="149"/>
        <v>0</v>
      </c>
      <c r="AI188" s="197"/>
      <c r="AJ188" s="197"/>
      <c r="AL188" s="101">
        <f>C522</f>
        <v>0</v>
      </c>
      <c r="AM188" s="1" t="str">
        <f t="shared" si="151"/>
        <v/>
      </c>
      <c r="AN188" s="1" t="str">
        <f>IF(AL188=0,"",VLOOKUP(AL188,C188:$V$620,10,FALSE))</f>
        <v/>
      </c>
      <c r="AO188" s="1" t="str">
        <f t="shared" si="152"/>
        <v/>
      </c>
      <c r="AP188" s="1" t="str">
        <f>IF(AL188=0,"",VLOOKUP(AL188,C188:$V$620,8,FALSE))</f>
        <v/>
      </c>
      <c r="AQ188" s="1" t="str">
        <f>IF(AL188=0,"",VLOOKUP(AL188,C188:$V$620,13,FALSE))</f>
        <v/>
      </c>
    </row>
    <row r="189" spans="2:43" ht="19.5" thickTop="1">
      <c r="B189" s="195">
        <v>57</v>
      </c>
      <c r="C189" s="162"/>
      <c r="D189" s="165"/>
      <c r="E189" s="171"/>
      <c r="F189" s="166"/>
      <c r="G189" s="165"/>
      <c r="H189" s="171"/>
      <c r="I189" s="166"/>
      <c r="J189" s="165"/>
      <c r="K189" s="166"/>
      <c r="L189" s="165"/>
      <c r="M189" s="171"/>
      <c r="N189" s="166"/>
      <c r="O189" s="56"/>
      <c r="P189" s="156" t="s">
        <v>169</v>
      </c>
      <c r="Q189" s="159"/>
      <c r="R189" s="153"/>
      <c r="S189" s="156" t="str">
        <f t="shared" ref="S189" si="189">IF($Q189="","",IF(OR(RIGHT($Q189,1)="m",RIGHT($Q189,1)="H"),"分",""))</f>
        <v/>
      </c>
      <c r="T189" s="153"/>
      <c r="U189" s="157" t="str">
        <f t="shared" ref="U189" si="190">IF($Q189="","",IF(OR(RIGHT($Q189,1)="m",RIGHT($Q189,1)="H"),"秒","m"))</f>
        <v/>
      </c>
      <c r="V189" s="153"/>
      <c r="AB189" s="44"/>
      <c r="AC189" s="1" t="str">
        <f>IF($Q189="","0",VLOOKUP($Q189,登録データ!$Q$4:$R$19,2,FALSE))</f>
        <v>0</v>
      </c>
      <c r="AD189" s="1" t="str">
        <f t="shared" si="147"/>
        <v>00</v>
      </c>
      <c r="AE189" s="1" t="str">
        <f t="shared" si="148"/>
        <v/>
      </c>
      <c r="AF189" s="1" t="str">
        <f t="shared" si="143"/>
        <v>000000</v>
      </c>
      <c r="AG189" s="1" t="str">
        <f t="shared" si="144"/>
        <v/>
      </c>
      <c r="AH189" s="1">
        <f t="shared" si="149"/>
        <v>0</v>
      </c>
      <c r="AI189" s="197" t="str">
        <f>IF($C189="","",IF($C189="@",0,IF(COUNTIF($C$21:$C$620,$C189)=1,0,1)))</f>
        <v/>
      </c>
      <c r="AJ189" s="197" t="str">
        <f t="shared" ref="AJ189" si="191">IF($O189="","",IF(OR($O189="北海道",$O189="東京都",$O189="大阪府",$O189="京都府",RIGHT($O189,1)="県"),0,1))</f>
        <v/>
      </c>
      <c r="AL189" s="101">
        <f>C525</f>
        <v>0</v>
      </c>
      <c r="AM189" s="1" t="str">
        <f t="shared" si="151"/>
        <v/>
      </c>
      <c r="AN189" s="1" t="str">
        <f>IF(AL189=0,"",VLOOKUP(AL189,C189:$V$620,10,FALSE))</f>
        <v/>
      </c>
      <c r="AO189" s="1" t="str">
        <f t="shared" si="152"/>
        <v/>
      </c>
      <c r="AP189" s="1" t="str">
        <f>IF(AL189=0,"",VLOOKUP(AL189,C189:$V$620,8,FALSE))</f>
        <v/>
      </c>
      <c r="AQ189" s="1" t="str">
        <f>IF(AL189=0,"",VLOOKUP(AL189,C189:$V$620,13,FALSE))</f>
        <v/>
      </c>
    </row>
    <row r="190" spans="2:43">
      <c r="B190" s="122"/>
      <c r="C190" s="163"/>
      <c r="D190" s="167"/>
      <c r="E190" s="172"/>
      <c r="F190" s="168"/>
      <c r="G190" s="167"/>
      <c r="H190" s="172"/>
      <c r="I190" s="168"/>
      <c r="J190" s="167"/>
      <c r="K190" s="168"/>
      <c r="L190" s="167"/>
      <c r="M190" s="172"/>
      <c r="N190" s="168"/>
      <c r="O190" s="57"/>
      <c r="P190" s="157"/>
      <c r="Q190" s="160"/>
      <c r="R190" s="154"/>
      <c r="S190" s="157"/>
      <c r="T190" s="154"/>
      <c r="U190" s="157"/>
      <c r="V190" s="154"/>
      <c r="AB190" s="44"/>
      <c r="AC190" s="1" t="str">
        <f>IF($Q190="","0",VLOOKUP($Q190,登録データ!$Q$4:$R$19,2,FALSE))</f>
        <v>0</v>
      </c>
      <c r="AD190" s="1" t="str">
        <f t="shared" si="147"/>
        <v>00</v>
      </c>
      <c r="AE190" s="1" t="str">
        <f t="shared" si="148"/>
        <v/>
      </c>
      <c r="AF190" s="1" t="str">
        <f t="shared" si="143"/>
        <v>000000</v>
      </c>
      <c r="AG190" s="1" t="str">
        <f t="shared" si="144"/>
        <v/>
      </c>
      <c r="AH190" s="1">
        <f t="shared" si="149"/>
        <v>0</v>
      </c>
      <c r="AI190" s="197"/>
      <c r="AJ190" s="197"/>
      <c r="AL190" s="101">
        <f>C528</f>
        <v>0</v>
      </c>
      <c r="AM190" s="1" t="str">
        <f t="shared" si="151"/>
        <v/>
      </c>
      <c r="AN190" s="1" t="str">
        <f>IF(AL190=0,"",VLOOKUP(AL190,C190:$V$620,10,FALSE))</f>
        <v/>
      </c>
      <c r="AO190" s="1" t="str">
        <f t="shared" si="152"/>
        <v/>
      </c>
      <c r="AP190" s="1" t="str">
        <f>IF(AL190=0,"",VLOOKUP(AL190,C190:$V$620,8,FALSE))</f>
        <v/>
      </c>
      <c r="AQ190" s="1" t="str">
        <f>IF(AL190=0,"",VLOOKUP(AL190,C190:$V$620,13,FALSE))</f>
        <v/>
      </c>
    </row>
    <row r="191" spans="2:43" ht="19.5" thickBot="1">
      <c r="B191" s="196"/>
      <c r="C191" s="164"/>
      <c r="D191" s="169"/>
      <c r="E191" s="173"/>
      <c r="F191" s="170"/>
      <c r="G191" s="169"/>
      <c r="H191" s="173"/>
      <c r="I191" s="170"/>
      <c r="J191" s="169"/>
      <c r="K191" s="170"/>
      <c r="L191" s="169"/>
      <c r="M191" s="173"/>
      <c r="N191" s="170"/>
      <c r="O191" s="59"/>
      <c r="P191" s="158"/>
      <c r="Q191" s="161"/>
      <c r="R191" s="155"/>
      <c r="S191" s="158"/>
      <c r="T191" s="155"/>
      <c r="U191" s="158"/>
      <c r="V191" s="155"/>
      <c r="AB191" s="44"/>
      <c r="AC191" s="1" t="str">
        <f>IF($Q191="","0",VLOOKUP($Q191,登録データ!$Q$4:$R$19,2,FALSE))</f>
        <v>0</v>
      </c>
      <c r="AD191" s="1" t="str">
        <f t="shared" si="147"/>
        <v>00</v>
      </c>
      <c r="AE191" s="1" t="str">
        <f t="shared" si="148"/>
        <v/>
      </c>
      <c r="AF191" s="1" t="str">
        <f t="shared" si="143"/>
        <v>000000</v>
      </c>
      <c r="AG191" s="1" t="str">
        <f t="shared" si="144"/>
        <v/>
      </c>
      <c r="AH191" s="1">
        <f t="shared" si="149"/>
        <v>0</v>
      </c>
      <c r="AI191" s="197"/>
      <c r="AJ191" s="197"/>
      <c r="AL191" s="101">
        <f>C531</f>
        <v>0</v>
      </c>
      <c r="AM191" s="1" t="str">
        <f t="shared" si="151"/>
        <v/>
      </c>
      <c r="AN191" s="1" t="str">
        <f>IF(AL191=0,"",VLOOKUP(AL191,C191:$V$620,10,FALSE))</f>
        <v/>
      </c>
      <c r="AO191" s="1" t="str">
        <f t="shared" si="152"/>
        <v/>
      </c>
      <c r="AP191" s="1" t="str">
        <f>IF(AL191=0,"",VLOOKUP(AL191,C191:$V$620,8,FALSE))</f>
        <v/>
      </c>
      <c r="AQ191" s="1" t="str">
        <f>IF(AL191=0,"",VLOOKUP(AL191,C191:$V$620,13,FALSE))</f>
        <v/>
      </c>
    </row>
    <row r="192" spans="2:43" ht="19.5" thickTop="1">
      <c r="B192" s="195">
        <v>58</v>
      </c>
      <c r="C192" s="162"/>
      <c r="D192" s="165"/>
      <c r="E192" s="171"/>
      <c r="F192" s="166"/>
      <c r="G192" s="165"/>
      <c r="H192" s="171"/>
      <c r="I192" s="166"/>
      <c r="J192" s="165"/>
      <c r="K192" s="166"/>
      <c r="L192" s="165"/>
      <c r="M192" s="171"/>
      <c r="N192" s="166"/>
      <c r="O192" s="56"/>
      <c r="P192" s="156" t="s">
        <v>169</v>
      </c>
      <c r="Q192" s="159"/>
      <c r="R192" s="153"/>
      <c r="S192" s="156" t="str">
        <f t="shared" ref="S192" si="192">IF($Q192="","",IF(OR(RIGHT($Q192,1)="m",RIGHT($Q192,1)="H"),"分",""))</f>
        <v/>
      </c>
      <c r="T192" s="153"/>
      <c r="U192" s="157" t="str">
        <f t="shared" ref="U192" si="193">IF($Q192="","",IF(OR(RIGHT($Q192,1)="m",RIGHT($Q192,1)="H"),"秒","m"))</f>
        <v/>
      </c>
      <c r="V192" s="153"/>
      <c r="AB192" s="44"/>
      <c r="AC192" s="1" t="str">
        <f>IF($Q192="","0",VLOOKUP($Q192,登録データ!$Q$4:$R$19,2,FALSE))</f>
        <v>0</v>
      </c>
      <c r="AD192" s="1" t="str">
        <f t="shared" si="147"/>
        <v>00</v>
      </c>
      <c r="AE192" s="1" t="str">
        <f t="shared" si="148"/>
        <v/>
      </c>
      <c r="AF192" s="1" t="str">
        <f t="shared" si="143"/>
        <v>000000</v>
      </c>
      <c r="AG192" s="1" t="str">
        <f t="shared" si="144"/>
        <v/>
      </c>
      <c r="AH192" s="1">
        <f t="shared" si="149"/>
        <v>0</v>
      </c>
      <c r="AI192" s="197" t="str">
        <f>IF($C192="","",IF($C192="@",0,IF(COUNTIF($C$21:$C$620,$C192)=1,0,1)))</f>
        <v/>
      </c>
      <c r="AJ192" s="197" t="str">
        <f t="shared" ref="AJ192" si="194">IF($O192="","",IF(OR($O192="北海道",$O192="東京都",$O192="大阪府",$O192="京都府",RIGHT($O192,1)="県"),0,1))</f>
        <v/>
      </c>
      <c r="AL192" s="101">
        <f>C534</f>
        <v>0</v>
      </c>
      <c r="AM192" s="1" t="str">
        <f t="shared" si="151"/>
        <v/>
      </c>
      <c r="AN192" s="1" t="str">
        <f>IF(AL192=0,"",VLOOKUP(AL192,C192:$V$620,10,FALSE))</f>
        <v/>
      </c>
      <c r="AO192" s="1" t="str">
        <f t="shared" si="152"/>
        <v/>
      </c>
      <c r="AP192" s="1" t="str">
        <f>IF(AL192=0,"",VLOOKUP(AL192,C192:$V$620,8,FALSE))</f>
        <v/>
      </c>
      <c r="AQ192" s="1" t="str">
        <f>IF(AL192=0,"",VLOOKUP(AL192,C192:$V$620,13,FALSE))</f>
        <v/>
      </c>
    </row>
    <row r="193" spans="2:43">
      <c r="B193" s="122"/>
      <c r="C193" s="163"/>
      <c r="D193" s="167"/>
      <c r="E193" s="172"/>
      <c r="F193" s="168"/>
      <c r="G193" s="167"/>
      <c r="H193" s="172"/>
      <c r="I193" s="168"/>
      <c r="J193" s="167"/>
      <c r="K193" s="168"/>
      <c r="L193" s="167"/>
      <c r="M193" s="172"/>
      <c r="N193" s="168"/>
      <c r="O193" s="57"/>
      <c r="P193" s="157"/>
      <c r="Q193" s="160"/>
      <c r="R193" s="154"/>
      <c r="S193" s="157"/>
      <c r="T193" s="154"/>
      <c r="U193" s="157"/>
      <c r="V193" s="154"/>
      <c r="AB193" s="44"/>
      <c r="AC193" s="1" t="str">
        <f>IF($Q193="","0",VLOOKUP($Q193,登録データ!$Q$4:$R$19,2,FALSE))</f>
        <v>0</v>
      </c>
      <c r="AD193" s="1" t="str">
        <f t="shared" si="147"/>
        <v>00</v>
      </c>
      <c r="AE193" s="1" t="str">
        <f t="shared" si="148"/>
        <v/>
      </c>
      <c r="AF193" s="1" t="str">
        <f t="shared" si="143"/>
        <v>000000</v>
      </c>
      <c r="AG193" s="1" t="str">
        <f t="shared" si="144"/>
        <v/>
      </c>
      <c r="AH193" s="1">
        <f t="shared" si="149"/>
        <v>0</v>
      </c>
      <c r="AI193" s="197"/>
      <c r="AJ193" s="197"/>
      <c r="AL193" s="101">
        <f>C537</f>
        <v>0</v>
      </c>
      <c r="AM193" s="1" t="str">
        <f t="shared" si="151"/>
        <v/>
      </c>
      <c r="AN193" s="1" t="str">
        <f>IF(AL193=0,"",VLOOKUP(AL193,C193:$V$620,10,FALSE))</f>
        <v/>
      </c>
      <c r="AO193" s="1" t="str">
        <f t="shared" si="152"/>
        <v/>
      </c>
      <c r="AP193" s="1" t="str">
        <f>IF(AL193=0,"",VLOOKUP(AL193,C193:$V$620,8,FALSE))</f>
        <v/>
      </c>
      <c r="AQ193" s="1" t="str">
        <f>IF(AL193=0,"",VLOOKUP(AL193,C193:$V$620,13,FALSE))</f>
        <v/>
      </c>
    </row>
    <row r="194" spans="2:43" ht="19.5" thickBot="1">
      <c r="B194" s="196"/>
      <c r="C194" s="164"/>
      <c r="D194" s="169"/>
      <c r="E194" s="173"/>
      <c r="F194" s="170"/>
      <c r="G194" s="169"/>
      <c r="H194" s="173"/>
      <c r="I194" s="170"/>
      <c r="J194" s="169"/>
      <c r="K194" s="170"/>
      <c r="L194" s="169"/>
      <c r="M194" s="173"/>
      <c r="N194" s="170"/>
      <c r="O194" s="59"/>
      <c r="P194" s="158"/>
      <c r="Q194" s="161"/>
      <c r="R194" s="155"/>
      <c r="S194" s="158"/>
      <c r="T194" s="155"/>
      <c r="U194" s="158"/>
      <c r="V194" s="155"/>
      <c r="AB194" s="44"/>
      <c r="AC194" s="1" t="str">
        <f>IF($Q194="","0",VLOOKUP($Q194,登録データ!$Q$4:$R$19,2,FALSE))</f>
        <v>0</v>
      </c>
      <c r="AD194" s="1" t="str">
        <f t="shared" si="147"/>
        <v>00</v>
      </c>
      <c r="AE194" s="1" t="str">
        <f t="shared" si="148"/>
        <v/>
      </c>
      <c r="AF194" s="1" t="str">
        <f t="shared" si="143"/>
        <v>000000</v>
      </c>
      <c r="AG194" s="1" t="str">
        <f t="shared" si="144"/>
        <v/>
      </c>
      <c r="AH194" s="1">
        <f t="shared" si="149"/>
        <v>0</v>
      </c>
      <c r="AI194" s="197"/>
      <c r="AJ194" s="197"/>
      <c r="AL194" s="101">
        <f>C540</f>
        <v>0</v>
      </c>
      <c r="AM194" s="1" t="str">
        <f t="shared" si="151"/>
        <v/>
      </c>
      <c r="AN194" s="1" t="str">
        <f>IF(AL194=0,"",VLOOKUP(AL194,C194:$V$620,10,FALSE))</f>
        <v/>
      </c>
      <c r="AO194" s="1" t="str">
        <f t="shared" si="152"/>
        <v/>
      </c>
      <c r="AP194" s="1" t="str">
        <f>IF(AL194=0,"",VLOOKUP(AL194,C194:$V$620,8,FALSE))</f>
        <v/>
      </c>
      <c r="AQ194" s="1" t="str">
        <f>IF(AL194=0,"",VLOOKUP(AL194,C194:$V$620,13,FALSE))</f>
        <v/>
      </c>
    </row>
    <row r="195" spans="2:43" ht="19.5" thickTop="1">
      <c r="B195" s="195">
        <v>59</v>
      </c>
      <c r="C195" s="162"/>
      <c r="D195" s="165"/>
      <c r="E195" s="171"/>
      <c r="F195" s="166"/>
      <c r="G195" s="165"/>
      <c r="H195" s="171"/>
      <c r="I195" s="166"/>
      <c r="J195" s="165"/>
      <c r="K195" s="166"/>
      <c r="L195" s="165"/>
      <c r="M195" s="171"/>
      <c r="N195" s="166"/>
      <c r="O195" s="56"/>
      <c r="P195" s="156" t="s">
        <v>169</v>
      </c>
      <c r="Q195" s="159"/>
      <c r="R195" s="153"/>
      <c r="S195" s="156" t="str">
        <f t="shared" ref="S195" si="195">IF($Q195="","",IF(OR(RIGHT($Q195,1)="m",RIGHT($Q195,1)="H"),"分",""))</f>
        <v/>
      </c>
      <c r="T195" s="153"/>
      <c r="U195" s="157" t="str">
        <f t="shared" ref="U195" si="196">IF($Q195="","",IF(OR(RIGHT($Q195,1)="m",RIGHT($Q195,1)="H"),"秒","m"))</f>
        <v/>
      </c>
      <c r="V195" s="153"/>
      <c r="AB195" s="44"/>
      <c r="AC195" s="1" t="str">
        <f>IF($Q195="","0",VLOOKUP($Q195,登録データ!$Q$4:$R$19,2,FALSE))</f>
        <v>0</v>
      </c>
      <c r="AD195" s="1" t="str">
        <f t="shared" si="147"/>
        <v>00</v>
      </c>
      <c r="AE195" s="1" t="str">
        <f t="shared" si="148"/>
        <v/>
      </c>
      <c r="AF195" s="1" t="str">
        <f t="shared" si="143"/>
        <v>000000</v>
      </c>
      <c r="AG195" s="1" t="str">
        <f t="shared" si="144"/>
        <v/>
      </c>
      <c r="AH195" s="1">
        <f t="shared" si="149"/>
        <v>0</v>
      </c>
      <c r="AI195" s="197" t="str">
        <f>IF($C195="","",IF($C195="@",0,IF(COUNTIF($C$21:$C$620,$C195)=1,0,1)))</f>
        <v/>
      </c>
      <c r="AJ195" s="197" t="str">
        <f t="shared" ref="AJ195" si="197">IF($O195="","",IF(OR($O195="北海道",$O195="東京都",$O195="大阪府",$O195="京都府",RIGHT($O195,1)="県"),0,1))</f>
        <v/>
      </c>
      <c r="AL195" s="101">
        <f>C543</f>
        <v>0</v>
      </c>
      <c r="AM195" s="1" t="str">
        <f t="shared" si="151"/>
        <v/>
      </c>
      <c r="AN195" s="1" t="str">
        <f>IF(AL195=0,"",VLOOKUP(AL195,C195:$V$620,10,FALSE))</f>
        <v/>
      </c>
      <c r="AO195" s="1" t="str">
        <f t="shared" si="152"/>
        <v/>
      </c>
      <c r="AP195" s="1" t="str">
        <f>IF(AL195=0,"",VLOOKUP(AL195,C195:$V$620,8,FALSE))</f>
        <v/>
      </c>
      <c r="AQ195" s="1" t="str">
        <f>IF(AL195=0,"",VLOOKUP(AL195,C195:$V$620,13,FALSE))</f>
        <v/>
      </c>
    </row>
    <row r="196" spans="2:43">
      <c r="B196" s="122"/>
      <c r="C196" s="163"/>
      <c r="D196" s="167"/>
      <c r="E196" s="172"/>
      <c r="F196" s="168"/>
      <c r="G196" s="167"/>
      <c r="H196" s="172"/>
      <c r="I196" s="168"/>
      <c r="J196" s="167"/>
      <c r="K196" s="168"/>
      <c r="L196" s="167"/>
      <c r="M196" s="172"/>
      <c r="N196" s="168"/>
      <c r="O196" s="57"/>
      <c r="P196" s="157"/>
      <c r="Q196" s="160"/>
      <c r="R196" s="154"/>
      <c r="S196" s="157"/>
      <c r="T196" s="154"/>
      <c r="U196" s="157"/>
      <c r="V196" s="154"/>
      <c r="AB196" s="44"/>
      <c r="AC196" s="1" t="str">
        <f>IF($Q196="","0",VLOOKUP($Q196,登録データ!$Q$4:$R$19,2,FALSE))</f>
        <v>0</v>
      </c>
      <c r="AD196" s="1" t="str">
        <f t="shared" si="147"/>
        <v>00</v>
      </c>
      <c r="AE196" s="1" t="str">
        <f t="shared" si="148"/>
        <v/>
      </c>
      <c r="AF196" s="1" t="str">
        <f t="shared" si="143"/>
        <v>000000</v>
      </c>
      <c r="AG196" s="1" t="str">
        <f t="shared" si="144"/>
        <v/>
      </c>
      <c r="AH196" s="1">
        <f t="shared" si="149"/>
        <v>0</v>
      </c>
      <c r="AI196" s="197"/>
      <c r="AJ196" s="197"/>
      <c r="AL196" s="101">
        <f>C546</f>
        <v>0</v>
      </c>
      <c r="AM196" s="1" t="str">
        <f t="shared" si="151"/>
        <v/>
      </c>
      <c r="AN196" s="1" t="str">
        <f>IF(AL196=0,"",VLOOKUP(AL196,C196:$V$620,10,FALSE))</f>
        <v/>
      </c>
      <c r="AO196" s="1" t="str">
        <f t="shared" si="152"/>
        <v/>
      </c>
      <c r="AP196" s="1" t="str">
        <f>IF(AL196=0,"",VLOOKUP(AL196,C196:$V$620,8,FALSE))</f>
        <v/>
      </c>
      <c r="AQ196" s="1" t="str">
        <f>IF(AL196=0,"",VLOOKUP(AL196,C196:$V$620,13,FALSE))</f>
        <v/>
      </c>
    </row>
    <row r="197" spans="2:43" ht="19.5" thickBot="1">
      <c r="B197" s="196"/>
      <c r="C197" s="164"/>
      <c r="D197" s="169"/>
      <c r="E197" s="173"/>
      <c r="F197" s="170"/>
      <c r="G197" s="169"/>
      <c r="H197" s="173"/>
      <c r="I197" s="170"/>
      <c r="J197" s="169"/>
      <c r="K197" s="170"/>
      <c r="L197" s="169"/>
      <c r="M197" s="173"/>
      <c r="N197" s="170"/>
      <c r="O197" s="59"/>
      <c r="P197" s="158"/>
      <c r="Q197" s="161"/>
      <c r="R197" s="155"/>
      <c r="S197" s="158"/>
      <c r="T197" s="155"/>
      <c r="U197" s="158"/>
      <c r="V197" s="155"/>
      <c r="AB197" s="44"/>
      <c r="AC197" s="1" t="str">
        <f>IF($Q197="","0",VLOOKUP($Q197,登録データ!$Q$4:$R$19,2,FALSE))</f>
        <v>0</v>
      </c>
      <c r="AD197" s="1" t="str">
        <f t="shared" si="147"/>
        <v>00</v>
      </c>
      <c r="AE197" s="1" t="str">
        <f t="shared" si="148"/>
        <v/>
      </c>
      <c r="AF197" s="1" t="str">
        <f t="shared" si="143"/>
        <v>000000</v>
      </c>
      <c r="AG197" s="1" t="str">
        <f t="shared" si="144"/>
        <v/>
      </c>
      <c r="AH197" s="1">
        <f t="shared" si="149"/>
        <v>0</v>
      </c>
      <c r="AI197" s="197"/>
      <c r="AJ197" s="197"/>
      <c r="AL197" s="101">
        <f>C549</f>
        <v>0</v>
      </c>
      <c r="AM197" s="1" t="str">
        <f t="shared" si="151"/>
        <v/>
      </c>
      <c r="AN197" s="1" t="str">
        <f>IF(AL197=0,"",VLOOKUP(AL197,C197:$V$620,10,FALSE))</f>
        <v/>
      </c>
      <c r="AO197" s="1" t="str">
        <f t="shared" si="152"/>
        <v/>
      </c>
      <c r="AP197" s="1" t="str">
        <f>IF(AL197=0,"",VLOOKUP(AL197,C197:$V$620,8,FALSE))</f>
        <v/>
      </c>
      <c r="AQ197" s="1" t="str">
        <f>IF(AL197=0,"",VLOOKUP(AL197,C197:$V$620,13,FALSE))</f>
        <v/>
      </c>
    </row>
    <row r="198" spans="2:43" ht="19.5" thickTop="1">
      <c r="B198" s="195">
        <v>60</v>
      </c>
      <c r="C198" s="162"/>
      <c r="D198" s="165"/>
      <c r="E198" s="171"/>
      <c r="F198" s="166"/>
      <c r="G198" s="165"/>
      <c r="H198" s="171"/>
      <c r="I198" s="166"/>
      <c r="J198" s="165"/>
      <c r="K198" s="166"/>
      <c r="L198" s="165"/>
      <c r="M198" s="171"/>
      <c r="N198" s="166"/>
      <c r="O198" s="56"/>
      <c r="P198" s="156" t="s">
        <v>169</v>
      </c>
      <c r="Q198" s="159"/>
      <c r="R198" s="153"/>
      <c r="S198" s="156" t="str">
        <f t="shared" ref="S198" si="198">IF($Q198="","",IF(OR(RIGHT($Q198,1)="m",RIGHT($Q198,1)="H"),"分",""))</f>
        <v/>
      </c>
      <c r="T198" s="153"/>
      <c r="U198" s="157" t="str">
        <f t="shared" ref="U198" si="199">IF($Q198="","",IF(OR(RIGHT($Q198,1)="m",RIGHT($Q198,1)="H"),"秒","m"))</f>
        <v/>
      </c>
      <c r="V198" s="153"/>
      <c r="AB198" s="44"/>
      <c r="AC198" s="1" t="str">
        <f>IF($Q198="","0",VLOOKUP($Q198,登録データ!$Q$4:$R$19,2,FALSE))</f>
        <v>0</v>
      </c>
      <c r="AD198" s="1" t="str">
        <f t="shared" si="147"/>
        <v>00</v>
      </c>
      <c r="AE198" s="1" t="str">
        <f t="shared" si="148"/>
        <v/>
      </c>
      <c r="AF198" s="1" t="str">
        <f t="shared" si="143"/>
        <v>000000</v>
      </c>
      <c r="AG198" s="1" t="str">
        <f t="shared" si="144"/>
        <v/>
      </c>
      <c r="AH198" s="1">
        <f t="shared" si="149"/>
        <v>0</v>
      </c>
      <c r="AI198" s="197" t="str">
        <f>IF($C198="","",IF($C198="@",0,IF(COUNTIF($C$21:$C$620,$C198)=1,0,1)))</f>
        <v/>
      </c>
      <c r="AJ198" s="197" t="str">
        <f t="shared" ref="AJ198" si="200">IF($O198="","",IF(OR($O198="北海道",$O198="東京都",$O198="大阪府",$O198="京都府",RIGHT($O198,1)="県"),0,1))</f>
        <v/>
      </c>
      <c r="AL198" s="101">
        <f>C552</f>
        <v>0</v>
      </c>
      <c r="AM198" s="1" t="str">
        <f t="shared" si="151"/>
        <v/>
      </c>
      <c r="AN198" s="1" t="str">
        <f>IF(AL198=0,"",VLOOKUP(AL198,C198:$V$620,10,FALSE))</f>
        <v/>
      </c>
      <c r="AO198" s="1" t="str">
        <f t="shared" si="152"/>
        <v/>
      </c>
      <c r="AP198" s="1" t="str">
        <f>IF(AL198=0,"",VLOOKUP(AL198,C198:$V$620,8,FALSE))</f>
        <v/>
      </c>
      <c r="AQ198" s="1" t="str">
        <f>IF(AL198=0,"",VLOOKUP(AL198,C198:$V$620,13,FALSE))</f>
        <v/>
      </c>
    </row>
    <row r="199" spans="2:43">
      <c r="B199" s="122"/>
      <c r="C199" s="163"/>
      <c r="D199" s="167"/>
      <c r="E199" s="172"/>
      <c r="F199" s="168"/>
      <c r="G199" s="167"/>
      <c r="H199" s="172"/>
      <c r="I199" s="168"/>
      <c r="J199" s="167"/>
      <c r="K199" s="168"/>
      <c r="L199" s="167"/>
      <c r="M199" s="172"/>
      <c r="N199" s="168"/>
      <c r="O199" s="57"/>
      <c r="P199" s="157"/>
      <c r="Q199" s="160"/>
      <c r="R199" s="154"/>
      <c r="S199" s="157"/>
      <c r="T199" s="154"/>
      <c r="U199" s="157"/>
      <c r="V199" s="154"/>
      <c r="AB199" s="44"/>
      <c r="AC199" s="1" t="str">
        <f>IF($Q199="","0",VLOOKUP($Q199,登録データ!$Q$4:$R$19,2,FALSE))</f>
        <v>0</v>
      </c>
      <c r="AD199" s="1" t="str">
        <f t="shared" si="147"/>
        <v>00</v>
      </c>
      <c r="AE199" s="1" t="str">
        <f t="shared" si="148"/>
        <v/>
      </c>
      <c r="AF199" s="1" t="str">
        <f t="shared" si="143"/>
        <v>000000</v>
      </c>
      <c r="AG199" s="1" t="str">
        <f t="shared" si="144"/>
        <v/>
      </c>
      <c r="AH199" s="1">
        <f t="shared" si="149"/>
        <v>0</v>
      </c>
      <c r="AI199" s="197"/>
      <c r="AJ199" s="197"/>
      <c r="AL199" s="101">
        <f>C555</f>
        <v>0</v>
      </c>
      <c r="AM199" s="1" t="str">
        <f t="shared" si="151"/>
        <v/>
      </c>
      <c r="AN199" s="1" t="str">
        <f>IF(AL199=0,"",VLOOKUP(AL199,C199:$V$620,10,FALSE))</f>
        <v/>
      </c>
      <c r="AO199" s="1" t="str">
        <f t="shared" si="152"/>
        <v/>
      </c>
      <c r="AP199" s="1" t="str">
        <f>IF(AL199=0,"",VLOOKUP(AL199,C199:$V$620,8,FALSE))</f>
        <v/>
      </c>
      <c r="AQ199" s="1" t="str">
        <f>IF(AL199=0,"",VLOOKUP(AL199,C199:$V$620,13,FALSE))</f>
        <v/>
      </c>
    </row>
    <row r="200" spans="2:43" ht="19.5" thickBot="1">
      <c r="B200" s="196"/>
      <c r="C200" s="164"/>
      <c r="D200" s="169"/>
      <c r="E200" s="173"/>
      <c r="F200" s="170"/>
      <c r="G200" s="169"/>
      <c r="H200" s="173"/>
      <c r="I200" s="170"/>
      <c r="J200" s="169"/>
      <c r="K200" s="170"/>
      <c r="L200" s="169"/>
      <c r="M200" s="173"/>
      <c r="N200" s="170"/>
      <c r="O200" s="59"/>
      <c r="P200" s="158"/>
      <c r="Q200" s="161"/>
      <c r="R200" s="155"/>
      <c r="S200" s="158"/>
      <c r="T200" s="155"/>
      <c r="U200" s="158"/>
      <c r="V200" s="155"/>
      <c r="AB200" s="44"/>
      <c r="AC200" s="1" t="str">
        <f>IF($Q200="","0",VLOOKUP($Q200,登録データ!$Q$4:$R$19,2,FALSE))</f>
        <v>0</v>
      </c>
      <c r="AD200" s="1" t="str">
        <f t="shared" si="147"/>
        <v>00</v>
      </c>
      <c r="AE200" s="1" t="str">
        <f t="shared" si="148"/>
        <v/>
      </c>
      <c r="AF200" s="1" t="str">
        <f t="shared" si="143"/>
        <v>000000</v>
      </c>
      <c r="AG200" s="1" t="str">
        <f t="shared" si="144"/>
        <v/>
      </c>
      <c r="AH200" s="1">
        <f t="shared" si="149"/>
        <v>0</v>
      </c>
      <c r="AI200" s="197"/>
      <c r="AJ200" s="197"/>
      <c r="AL200" s="101">
        <f>C558</f>
        <v>0</v>
      </c>
      <c r="AM200" s="1" t="str">
        <f t="shared" si="151"/>
        <v/>
      </c>
      <c r="AN200" s="1" t="str">
        <f>IF(AL200=0,"",VLOOKUP(AL200,C200:$V$620,10,FALSE))</f>
        <v/>
      </c>
      <c r="AO200" s="1" t="str">
        <f t="shared" si="152"/>
        <v/>
      </c>
      <c r="AP200" s="1" t="str">
        <f>IF(AL200=0,"",VLOOKUP(AL200,C200:$V$620,8,FALSE))</f>
        <v/>
      </c>
      <c r="AQ200" s="1" t="str">
        <f>IF(AL200=0,"",VLOOKUP(AL200,C200:$V$620,13,FALSE))</f>
        <v/>
      </c>
    </row>
    <row r="201" spans="2:43" ht="19.5" thickTop="1">
      <c r="B201" s="195">
        <v>61</v>
      </c>
      <c r="C201" s="162"/>
      <c r="D201" s="165"/>
      <c r="E201" s="171"/>
      <c r="F201" s="166"/>
      <c r="G201" s="165"/>
      <c r="H201" s="171"/>
      <c r="I201" s="166"/>
      <c r="J201" s="165"/>
      <c r="K201" s="166"/>
      <c r="L201" s="165"/>
      <c r="M201" s="171"/>
      <c r="N201" s="166"/>
      <c r="O201" s="56"/>
      <c r="P201" s="156" t="s">
        <v>169</v>
      </c>
      <c r="Q201" s="159"/>
      <c r="R201" s="153"/>
      <c r="S201" s="156" t="str">
        <f t="shared" ref="S201" si="201">IF($Q201="","",IF(OR(RIGHT($Q201,1)="m",RIGHT($Q201,1)="H"),"分",""))</f>
        <v/>
      </c>
      <c r="T201" s="153"/>
      <c r="U201" s="157" t="str">
        <f t="shared" ref="U201" si="202">IF($Q201="","",IF(OR(RIGHT($Q201,1)="m",RIGHT($Q201,1)="H"),"秒","m"))</f>
        <v/>
      </c>
      <c r="V201" s="153"/>
      <c r="AB201" s="44"/>
      <c r="AC201" s="1" t="str">
        <f>IF($Q201="","0",VLOOKUP($Q201,登録データ!$Q$4:$R$19,2,FALSE))</f>
        <v>0</v>
      </c>
      <c r="AD201" s="1" t="str">
        <f t="shared" si="147"/>
        <v>00</v>
      </c>
      <c r="AE201" s="1" t="str">
        <f t="shared" si="148"/>
        <v/>
      </c>
      <c r="AF201" s="1" t="str">
        <f t="shared" si="143"/>
        <v>000000</v>
      </c>
      <c r="AG201" s="1" t="str">
        <f t="shared" si="144"/>
        <v/>
      </c>
      <c r="AH201" s="1">
        <f t="shared" si="149"/>
        <v>0</v>
      </c>
      <c r="AI201" s="197" t="str">
        <f>IF($C201="","",IF($C201="@",0,IF(COUNTIF($C$21:$C$620,$C201)=1,0,1)))</f>
        <v/>
      </c>
      <c r="AJ201" s="197" t="str">
        <f t="shared" ref="AJ201" si="203">IF($O201="","",IF(OR($O201="北海道",$O201="東京都",$O201="大阪府",$O201="京都府",RIGHT($O201,1)="県"),0,1))</f>
        <v/>
      </c>
      <c r="AL201" s="101">
        <f>C561</f>
        <v>0</v>
      </c>
      <c r="AM201" s="1" t="str">
        <f t="shared" si="151"/>
        <v/>
      </c>
      <c r="AN201" s="1" t="str">
        <f>IF(AL201=0,"",VLOOKUP(AL201,C201:$V$620,10,FALSE))</f>
        <v/>
      </c>
      <c r="AO201" s="1" t="str">
        <f t="shared" si="152"/>
        <v/>
      </c>
      <c r="AP201" s="1" t="str">
        <f>IF(AL201=0,"",VLOOKUP(AL201,C201:$V$620,8,FALSE))</f>
        <v/>
      </c>
      <c r="AQ201" s="1" t="str">
        <f>IF(AL201=0,"",VLOOKUP(AL201,C201:$V$620,13,FALSE))</f>
        <v/>
      </c>
    </row>
    <row r="202" spans="2:43">
      <c r="B202" s="122"/>
      <c r="C202" s="163"/>
      <c r="D202" s="167"/>
      <c r="E202" s="172"/>
      <c r="F202" s="168"/>
      <c r="G202" s="167"/>
      <c r="H202" s="172"/>
      <c r="I202" s="168"/>
      <c r="J202" s="167"/>
      <c r="K202" s="168"/>
      <c r="L202" s="167"/>
      <c r="M202" s="172"/>
      <c r="N202" s="168"/>
      <c r="O202" s="57"/>
      <c r="P202" s="157"/>
      <c r="Q202" s="160"/>
      <c r="R202" s="154"/>
      <c r="S202" s="157"/>
      <c r="T202" s="154"/>
      <c r="U202" s="157"/>
      <c r="V202" s="154"/>
      <c r="AB202" s="44"/>
      <c r="AC202" s="1" t="str">
        <f>IF($Q202="","0",VLOOKUP($Q202,登録データ!$Q$4:$R$19,2,FALSE))</f>
        <v>0</v>
      </c>
      <c r="AD202" s="1" t="str">
        <f t="shared" si="147"/>
        <v>00</v>
      </c>
      <c r="AE202" s="1" t="str">
        <f t="shared" si="148"/>
        <v/>
      </c>
      <c r="AF202" s="1" t="str">
        <f t="shared" si="143"/>
        <v>000000</v>
      </c>
      <c r="AG202" s="1" t="str">
        <f t="shared" si="144"/>
        <v/>
      </c>
      <c r="AH202" s="1">
        <f t="shared" si="149"/>
        <v>0</v>
      </c>
      <c r="AI202" s="197"/>
      <c r="AJ202" s="197"/>
      <c r="AL202" s="101">
        <f>C564</f>
        <v>0</v>
      </c>
      <c r="AM202" s="1" t="str">
        <f t="shared" si="151"/>
        <v/>
      </c>
      <c r="AN202" s="1" t="str">
        <f>IF(AL202=0,"",VLOOKUP(AL202,C202:$V$620,10,FALSE))</f>
        <v/>
      </c>
      <c r="AO202" s="1" t="str">
        <f t="shared" si="152"/>
        <v/>
      </c>
      <c r="AP202" s="1" t="str">
        <f>IF(AL202=0,"",VLOOKUP(AL202,C202:$V$620,8,FALSE))</f>
        <v/>
      </c>
      <c r="AQ202" s="1" t="str">
        <f>IF(AL202=0,"",VLOOKUP(AL202,C202:$V$620,13,FALSE))</f>
        <v/>
      </c>
    </row>
    <row r="203" spans="2:43" ht="19.5" thickBot="1">
      <c r="B203" s="196"/>
      <c r="C203" s="164"/>
      <c r="D203" s="169"/>
      <c r="E203" s="173"/>
      <c r="F203" s="170"/>
      <c r="G203" s="169"/>
      <c r="H203" s="173"/>
      <c r="I203" s="170"/>
      <c r="J203" s="169"/>
      <c r="K203" s="170"/>
      <c r="L203" s="169"/>
      <c r="M203" s="173"/>
      <c r="N203" s="170"/>
      <c r="O203" s="59"/>
      <c r="P203" s="158"/>
      <c r="Q203" s="161"/>
      <c r="R203" s="155"/>
      <c r="S203" s="158"/>
      <c r="T203" s="155"/>
      <c r="U203" s="158"/>
      <c r="V203" s="155"/>
      <c r="AB203" s="44"/>
      <c r="AC203" s="1" t="str">
        <f>IF($Q203="","0",VLOOKUP($Q203,登録データ!$Q$4:$R$19,2,FALSE))</f>
        <v>0</v>
      </c>
      <c r="AD203" s="1" t="str">
        <f t="shared" si="147"/>
        <v>00</v>
      </c>
      <c r="AE203" s="1" t="str">
        <f t="shared" si="148"/>
        <v/>
      </c>
      <c r="AF203" s="1" t="str">
        <f t="shared" si="143"/>
        <v>000000</v>
      </c>
      <c r="AG203" s="1" t="str">
        <f t="shared" si="144"/>
        <v/>
      </c>
      <c r="AH203" s="1">
        <f t="shared" si="149"/>
        <v>0</v>
      </c>
      <c r="AI203" s="197"/>
      <c r="AJ203" s="197"/>
      <c r="AL203" s="101">
        <f>C567</f>
        <v>0</v>
      </c>
      <c r="AM203" s="1" t="str">
        <f t="shared" si="151"/>
        <v/>
      </c>
      <c r="AN203" s="1" t="str">
        <f>IF(AL203=0,"",VLOOKUP(AL203,C203:$V$620,10,FALSE))</f>
        <v/>
      </c>
      <c r="AO203" s="1" t="str">
        <f t="shared" si="152"/>
        <v/>
      </c>
      <c r="AP203" s="1" t="str">
        <f>IF(AL203=0,"",VLOOKUP(AL203,C203:$V$620,8,FALSE))</f>
        <v/>
      </c>
      <c r="AQ203" s="1" t="str">
        <f>IF(AL203=0,"",VLOOKUP(AL203,C203:$V$620,13,FALSE))</f>
        <v/>
      </c>
    </row>
    <row r="204" spans="2:43" ht="19.5" thickTop="1">
      <c r="B204" s="195">
        <v>62</v>
      </c>
      <c r="C204" s="162"/>
      <c r="D204" s="165"/>
      <c r="E204" s="171"/>
      <c r="F204" s="166"/>
      <c r="G204" s="165"/>
      <c r="H204" s="171"/>
      <c r="I204" s="166"/>
      <c r="J204" s="165"/>
      <c r="K204" s="166"/>
      <c r="L204" s="165"/>
      <c r="M204" s="171"/>
      <c r="N204" s="166"/>
      <c r="O204" s="56"/>
      <c r="P204" s="156" t="s">
        <v>169</v>
      </c>
      <c r="Q204" s="159"/>
      <c r="R204" s="153"/>
      <c r="S204" s="156" t="str">
        <f t="shared" ref="S204" si="204">IF($Q204="","",IF(OR(RIGHT($Q204,1)="m",RIGHT($Q204,1)="H"),"分",""))</f>
        <v/>
      </c>
      <c r="T204" s="153"/>
      <c r="U204" s="157" t="str">
        <f t="shared" ref="U204" si="205">IF($Q204="","",IF(OR(RIGHT($Q204,1)="m",RIGHT($Q204,1)="H"),"秒","m"))</f>
        <v/>
      </c>
      <c r="V204" s="153"/>
      <c r="AB204" s="44"/>
      <c r="AC204" s="1" t="str">
        <f>IF($Q204="","0",VLOOKUP($Q204,登録データ!$Q$4:$R$19,2,FALSE))</f>
        <v>0</v>
      </c>
      <c r="AD204" s="1" t="str">
        <f t="shared" si="147"/>
        <v>00</v>
      </c>
      <c r="AE204" s="1" t="str">
        <f t="shared" si="148"/>
        <v/>
      </c>
      <c r="AF204" s="1" t="str">
        <f t="shared" si="143"/>
        <v>000000</v>
      </c>
      <c r="AG204" s="1" t="str">
        <f t="shared" si="144"/>
        <v/>
      </c>
      <c r="AH204" s="1">
        <f t="shared" si="149"/>
        <v>0</v>
      </c>
      <c r="AI204" s="197" t="str">
        <f>IF($C204="","",IF($C204="@",0,IF(COUNTIF($C$21:$C$620,$C204)=1,0,1)))</f>
        <v/>
      </c>
      <c r="AJ204" s="197" t="str">
        <f t="shared" ref="AJ204" si="206">IF($O204="","",IF(OR($O204="北海道",$O204="東京都",$O204="大阪府",$O204="京都府",RIGHT($O204,1)="県"),0,1))</f>
        <v/>
      </c>
      <c r="AL204" s="101">
        <f>C570</f>
        <v>0</v>
      </c>
      <c r="AM204" s="1" t="str">
        <f t="shared" si="151"/>
        <v/>
      </c>
      <c r="AN204" s="1" t="str">
        <f>IF(AL204=0,"",VLOOKUP(AL204,C204:$V$620,10,FALSE))</f>
        <v/>
      </c>
      <c r="AO204" s="1" t="str">
        <f t="shared" si="152"/>
        <v/>
      </c>
      <c r="AP204" s="1" t="str">
        <f>IF(AL204=0,"",VLOOKUP(AL204,C204:$V$620,8,FALSE))</f>
        <v/>
      </c>
      <c r="AQ204" s="1" t="str">
        <f>IF(AL204=0,"",VLOOKUP(AL204,C204:$V$620,13,FALSE))</f>
        <v/>
      </c>
    </row>
    <row r="205" spans="2:43">
      <c r="B205" s="122"/>
      <c r="C205" s="163"/>
      <c r="D205" s="167"/>
      <c r="E205" s="172"/>
      <c r="F205" s="168"/>
      <c r="G205" s="167"/>
      <c r="H205" s="172"/>
      <c r="I205" s="168"/>
      <c r="J205" s="167"/>
      <c r="K205" s="168"/>
      <c r="L205" s="167"/>
      <c r="M205" s="172"/>
      <c r="N205" s="168"/>
      <c r="O205" s="57"/>
      <c r="P205" s="157"/>
      <c r="Q205" s="160"/>
      <c r="R205" s="154"/>
      <c r="S205" s="157"/>
      <c r="T205" s="154"/>
      <c r="U205" s="157"/>
      <c r="V205" s="154"/>
      <c r="AB205" s="44"/>
      <c r="AC205" s="1" t="str">
        <f>IF($Q205="","0",VLOOKUP($Q205,登録データ!$Q$4:$R$19,2,FALSE))</f>
        <v>0</v>
      </c>
      <c r="AD205" s="1" t="str">
        <f t="shared" si="147"/>
        <v>00</v>
      </c>
      <c r="AE205" s="1" t="str">
        <f t="shared" si="148"/>
        <v/>
      </c>
      <c r="AF205" s="1" t="str">
        <f t="shared" si="143"/>
        <v>000000</v>
      </c>
      <c r="AG205" s="1" t="str">
        <f t="shared" si="144"/>
        <v/>
      </c>
      <c r="AH205" s="1">
        <f t="shared" si="149"/>
        <v>0</v>
      </c>
      <c r="AI205" s="197"/>
      <c r="AJ205" s="197"/>
      <c r="AL205" s="101">
        <f>C573</f>
        <v>0</v>
      </c>
      <c r="AM205" s="1" t="str">
        <f t="shared" si="151"/>
        <v/>
      </c>
      <c r="AN205" s="1" t="str">
        <f>IF(AL205=0,"",VLOOKUP(AL205,C205:$V$620,10,FALSE))</f>
        <v/>
      </c>
      <c r="AO205" s="1" t="str">
        <f t="shared" si="152"/>
        <v/>
      </c>
      <c r="AP205" s="1" t="str">
        <f>IF(AL205=0,"",VLOOKUP(AL205,C205:$V$620,8,FALSE))</f>
        <v/>
      </c>
      <c r="AQ205" s="1" t="str">
        <f>IF(AL205=0,"",VLOOKUP(AL205,C205:$V$620,13,FALSE))</f>
        <v/>
      </c>
    </row>
    <row r="206" spans="2:43" ht="19.5" thickBot="1">
      <c r="B206" s="196"/>
      <c r="C206" s="164"/>
      <c r="D206" s="169"/>
      <c r="E206" s="173"/>
      <c r="F206" s="170"/>
      <c r="G206" s="169"/>
      <c r="H206" s="173"/>
      <c r="I206" s="170"/>
      <c r="J206" s="169"/>
      <c r="K206" s="170"/>
      <c r="L206" s="169"/>
      <c r="M206" s="173"/>
      <c r="N206" s="170"/>
      <c r="O206" s="59"/>
      <c r="P206" s="158"/>
      <c r="Q206" s="161"/>
      <c r="R206" s="155"/>
      <c r="S206" s="158"/>
      <c r="T206" s="155"/>
      <c r="U206" s="158"/>
      <c r="V206" s="155"/>
      <c r="AB206" s="44"/>
      <c r="AC206" s="1" t="str">
        <f>IF($Q206="","0",VLOOKUP($Q206,登録データ!$Q$4:$R$19,2,FALSE))</f>
        <v>0</v>
      </c>
      <c r="AD206" s="1" t="str">
        <f t="shared" si="147"/>
        <v>00</v>
      </c>
      <c r="AE206" s="1" t="str">
        <f t="shared" si="148"/>
        <v/>
      </c>
      <c r="AF206" s="1" t="str">
        <f t="shared" si="143"/>
        <v>000000</v>
      </c>
      <c r="AG206" s="1" t="str">
        <f t="shared" si="144"/>
        <v/>
      </c>
      <c r="AH206" s="1">
        <f t="shared" si="149"/>
        <v>0</v>
      </c>
      <c r="AI206" s="197"/>
      <c r="AJ206" s="197"/>
      <c r="AL206" s="101">
        <f>C576</f>
        <v>0</v>
      </c>
      <c r="AM206" s="1" t="str">
        <f t="shared" si="151"/>
        <v/>
      </c>
      <c r="AN206" s="1" t="str">
        <f>IF(AL206=0,"",VLOOKUP(AL206,C206:$V$620,10,FALSE))</f>
        <v/>
      </c>
      <c r="AO206" s="1" t="str">
        <f t="shared" si="152"/>
        <v/>
      </c>
      <c r="AP206" s="1" t="str">
        <f>IF(AL206=0,"",VLOOKUP(AL206,C206:$V$620,8,FALSE))</f>
        <v/>
      </c>
      <c r="AQ206" s="1" t="str">
        <f>IF(AL206=0,"",VLOOKUP(AL206,C206:$V$620,13,FALSE))</f>
        <v/>
      </c>
    </row>
    <row r="207" spans="2:43" ht="19.5" thickTop="1">
      <c r="B207" s="195">
        <v>63</v>
      </c>
      <c r="C207" s="162"/>
      <c r="D207" s="165"/>
      <c r="E207" s="171"/>
      <c r="F207" s="166"/>
      <c r="G207" s="165"/>
      <c r="H207" s="171"/>
      <c r="I207" s="166"/>
      <c r="J207" s="165"/>
      <c r="K207" s="166"/>
      <c r="L207" s="165"/>
      <c r="M207" s="171"/>
      <c r="N207" s="166"/>
      <c r="O207" s="56"/>
      <c r="P207" s="156" t="s">
        <v>169</v>
      </c>
      <c r="Q207" s="159"/>
      <c r="R207" s="153"/>
      <c r="S207" s="156" t="str">
        <f t="shared" ref="S207" si="207">IF($Q207="","",IF(OR(RIGHT($Q207,1)="m",RIGHT($Q207,1)="H"),"分",""))</f>
        <v/>
      </c>
      <c r="T207" s="153"/>
      <c r="U207" s="157" t="str">
        <f t="shared" ref="U207" si="208">IF($Q207="","",IF(OR(RIGHT($Q207,1)="m",RIGHT($Q207,1)="H"),"秒","m"))</f>
        <v/>
      </c>
      <c r="V207" s="153"/>
      <c r="AB207" s="44"/>
      <c r="AC207" s="1" t="str">
        <f>IF($Q207="","0",VLOOKUP($Q207,登録データ!$Q$4:$R$19,2,FALSE))</f>
        <v>0</v>
      </c>
      <c r="AD207" s="1" t="str">
        <f t="shared" si="147"/>
        <v>00</v>
      </c>
      <c r="AE207" s="1" t="str">
        <f t="shared" si="148"/>
        <v/>
      </c>
      <c r="AF207" s="1" t="str">
        <f t="shared" si="143"/>
        <v>000000</v>
      </c>
      <c r="AG207" s="1" t="str">
        <f t="shared" si="144"/>
        <v/>
      </c>
      <c r="AH207" s="1">
        <f t="shared" si="149"/>
        <v>0</v>
      </c>
      <c r="AI207" s="197" t="str">
        <f>IF($C207="","",IF($C207="@",0,IF(COUNTIF($C$21:$C$620,$C207)=1,0,1)))</f>
        <v/>
      </c>
      <c r="AJ207" s="197" t="str">
        <f t="shared" ref="AJ207" si="209">IF($O207="","",IF(OR($O207="北海道",$O207="東京都",$O207="大阪府",$O207="京都府",RIGHT($O207,1)="県"),0,1))</f>
        <v/>
      </c>
      <c r="AL207" s="101">
        <f>C579</f>
        <v>0</v>
      </c>
      <c r="AM207" s="1" t="str">
        <f t="shared" si="151"/>
        <v/>
      </c>
      <c r="AN207" s="1" t="str">
        <f>IF(AL207=0,"",VLOOKUP(AL207,C207:$V$620,10,FALSE))</f>
        <v/>
      </c>
      <c r="AO207" s="1" t="str">
        <f t="shared" si="152"/>
        <v/>
      </c>
      <c r="AP207" s="1" t="str">
        <f>IF(AL207=0,"",VLOOKUP(AL207,C207:$V$620,8,FALSE))</f>
        <v/>
      </c>
      <c r="AQ207" s="1" t="str">
        <f>IF(AL207=0,"",VLOOKUP(AL207,C207:$V$620,13,FALSE))</f>
        <v/>
      </c>
    </row>
    <row r="208" spans="2:43">
      <c r="B208" s="122"/>
      <c r="C208" s="163"/>
      <c r="D208" s="167"/>
      <c r="E208" s="172"/>
      <c r="F208" s="168"/>
      <c r="G208" s="167"/>
      <c r="H208" s="172"/>
      <c r="I208" s="168"/>
      <c r="J208" s="167"/>
      <c r="K208" s="168"/>
      <c r="L208" s="167"/>
      <c r="M208" s="172"/>
      <c r="N208" s="168"/>
      <c r="O208" s="57"/>
      <c r="P208" s="157"/>
      <c r="Q208" s="160"/>
      <c r="R208" s="154"/>
      <c r="S208" s="157"/>
      <c r="T208" s="154"/>
      <c r="U208" s="157"/>
      <c r="V208" s="154"/>
      <c r="AB208" s="44"/>
      <c r="AC208" s="1" t="str">
        <f>IF($Q208="","0",VLOOKUP($Q208,登録データ!$Q$4:$R$19,2,FALSE))</f>
        <v>0</v>
      </c>
      <c r="AD208" s="1" t="str">
        <f t="shared" si="147"/>
        <v>00</v>
      </c>
      <c r="AE208" s="1" t="str">
        <f t="shared" si="148"/>
        <v/>
      </c>
      <c r="AF208" s="1" t="str">
        <f t="shared" si="143"/>
        <v>000000</v>
      </c>
      <c r="AG208" s="1" t="str">
        <f t="shared" si="144"/>
        <v/>
      </c>
      <c r="AH208" s="1">
        <f t="shared" si="149"/>
        <v>0</v>
      </c>
      <c r="AI208" s="197"/>
      <c r="AJ208" s="197"/>
      <c r="AL208" s="101">
        <f>C582</f>
        <v>0</v>
      </c>
      <c r="AM208" s="1" t="str">
        <f t="shared" si="151"/>
        <v/>
      </c>
      <c r="AN208" s="1" t="str">
        <f>IF(AL208=0,"",VLOOKUP(AL208,C208:$V$620,10,FALSE))</f>
        <v/>
      </c>
      <c r="AO208" s="1" t="str">
        <f t="shared" si="152"/>
        <v/>
      </c>
      <c r="AP208" s="1" t="str">
        <f>IF(AL208=0,"",VLOOKUP(AL208,C208:$V$620,8,FALSE))</f>
        <v/>
      </c>
      <c r="AQ208" s="1" t="str">
        <f>IF(AL208=0,"",VLOOKUP(AL208,C208:$V$620,13,FALSE))</f>
        <v/>
      </c>
    </row>
    <row r="209" spans="2:43" ht="19.5" thickBot="1">
      <c r="B209" s="196"/>
      <c r="C209" s="164"/>
      <c r="D209" s="169"/>
      <c r="E209" s="173"/>
      <c r="F209" s="170"/>
      <c r="G209" s="169"/>
      <c r="H209" s="173"/>
      <c r="I209" s="170"/>
      <c r="J209" s="169"/>
      <c r="K209" s="170"/>
      <c r="L209" s="169"/>
      <c r="M209" s="173"/>
      <c r="N209" s="170"/>
      <c r="O209" s="59"/>
      <c r="P209" s="158"/>
      <c r="Q209" s="161"/>
      <c r="R209" s="155"/>
      <c r="S209" s="158"/>
      <c r="T209" s="155"/>
      <c r="U209" s="158"/>
      <c r="V209" s="155"/>
      <c r="AB209" s="44"/>
      <c r="AC209" s="1" t="str">
        <f>IF($Q209="","0",VLOOKUP($Q209,登録データ!$Q$4:$R$19,2,FALSE))</f>
        <v>0</v>
      </c>
      <c r="AD209" s="1" t="str">
        <f t="shared" si="147"/>
        <v>00</v>
      </c>
      <c r="AE209" s="1" t="str">
        <f t="shared" si="148"/>
        <v/>
      </c>
      <c r="AF209" s="1" t="str">
        <f t="shared" si="143"/>
        <v>000000</v>
      </c>
      <c r="AG209" s="1" t="str">
        <f t="shared" si="144"/>
        <v/>
      </c>
      <c r="AH209" s="1">
        <f t="shared" si="149"/>
        <v>0</v>
      </c>
      <c r="AI209" s="197"/>
      <c r="AJ209" s="197"/>
      <c r="AL209" s="101">
        <f>C585</f>
        <v>0</v>
      </c>
      <c r="AM209" s="1" t="str">
        <f t="shared" si="151"/>
        <v/>
      </c>
      <c r="AN209" s="1" t="str">
        <f>IF(AL209=0,"",VLOOKUP(AL209,C209:$V$620,10,FALSE))</f>
        <v/>
      </c>
      <c r="AO209" s="1" t="str">
        <f t="shared" si="152"/>
        <v/>
      </c>
      <c r="AP209" s="1" t="str">
        <f>IF(AL209=0,"",VLOOKUP(AL209,C209:$V$620,8,FALSE))</f>
        <v/>
      </c>
      <c r="AQ209" s="1" t="str">
        <f>IF(AL209=0,"",VLOOKUP(AL209,C209:$V$620,13,FALSE))</f>
        <v/>
      </c>
    </row>
    <row r="210" spans="2:43" ht="19.5" thickTop="1">
      <c r="B210" s="195">
        <v>64</v>
      </c>
      <c r="C210" s="162"/>
      <c r="D210" s="165"/>
      <c r="E210" s="171"/>
      <c r="F210" s="166"/>
      <c r="G210" s="165"/>
      <c r="H210" s="171"/>
      <c r="I210" s="166"/>
      <c r="J210" s="165"/>
      <c r="K210" s="166"/>
      <c r="L210" s="165"/>
      <c r="M210" s="171"/>
      <c r="N210" s="166"/>
      <c r="O210" s="56"/>
      <c r="P210" s="156" t="s">
        <v>169</v>
      </c>
      <c r="Q210" s="159"/>
      <c r="R210" s="153"/>
      <c r="S210" s="156" t="str">
        <f t="shared" ref="S210" si="210">IF($Q210="","",IF(OR(RIGHT($Q210,1)="m",RIGHT($Q210,1)="H"),"分",""))</f>
        <v/>
      </c>
      <c r="T210" s="153"/>
      <c r="U210" s="157" t="str">
        <f t="shared" ref="U210" si="211">IF($Q210="","",IF(OR(RIGHT($Q210,1)="m",RIGHT($Q210,1)="H"),"秒","m"))</f>
        <v/>
      </c>
      <c r="V210" s="153"/>
      <c r="AB210" s="44"/>
      <c r="AC210" s="1" t="str">
        <f>IF($Q210="","0",VLOOKUP($Q210,登録データ!$Q$4:$R$19,2,FALSE))</f>
        <v>0</v>
      </c>
      <c r="AD210" s="1" t="str">
        <f t="shared" si="147"/>
        <v>00</v>
      </c>
      <c r="AE210" s="1" t="str">
        <f t="shared" si="148"/>
        <v/>
      </c>
      <c r="AF210" s="1" t="str">
        <f t="shared" si="143"/>
        <v>000000</v>
      </c>
      <c r="AG210" s="1" t="str">
        <f t="shared" si="144"/>
        <v/>
      </c>
      <c r="AH210" s="1">
        <f t="shared" si="149"/>
        <v>0</v>
      </c>
      <c r="AI210" s="197" t="str">
        <f>IF($C210="","",IF($C210="@",0,IF(COUNTIF($C$21:$C$620,$C210)=1,0,1)))</f>
        <v/>
      </c>
      <c r="AJ210" s="197" t="str">
        <f t="shared" ref="AJ210" si="212">IF($O210="","",IF(OR($O210="北海道",$O210="東京都",$O210="大阪府",$O210="京都府",RIGHT($O210,1)="県"),0,1))</f>
        <v/>
      </c>
      <c r="AL210" s="101">
        <f>C588</f>
        <v>0</v>
      </c>
      <c r="AM210" s="1" t="str">
        <f t="shared" si="151"/>
        <v/>
      </c>
      <c r="AN210" s="1" t="str">
        <f>IF(AL210=0,"",VLOOKUP(AL210,C210:$V$620,10,FALSE))</f>
        <v/>
      </c>
      <c r="AO210" s="1" t="str">
        <f t="shared" si="152"/>
        <v/>
      </c>
      <c r="AP210" s="1" t="str">
        <f>IF(AL210=0,"",VLOOKUP(AL210,C210:$V$620,8,FALSE))</f>
        <v/>
      </c>
      <c r="AQ210" s="1" t="str">
        <f>IF(AL210=0,"",VLOOKUP(AL210,C210:$V$620,13,FALSE))</f>
        <v/>
      </c>
    </row>
    <row r="211" spans="2:43">
      <c r="B211" s="122"/>
      <c r="C211" s="163"/>
      <c r="D211" s="167"/>
      <c r="E211" s="172"/>
      <c r="F211" s="168"/>
      <c r="G211" s="167"/>
      <c r="H211" s="172"/>
      <c r="I211" s="168"/>
      <c r="J211" s="167"/>
      <c r="K211" s="168"/>
      <c r="L211" s="167"/>
      <c r="M211" s="172"/>
      <c r="N211" s="168"/>
      <c r="O211" s="57"/>
      <c r="P211" s="157"/>
      <c r="Q211" s="160"/>
      <c r="R211" s="154"/>
      <c r="S211" s="157"/>
      <c r="T211" s="154"/>
      <c r="U211" s="157"/>
      <c r="V211" s="154"/>
      <c r="AB211" s="44"/>
      <c r="AC211" s="1" t="str">
        <f>IF($Q211="","0",VLOOKUP($Q211,登録データ!$Q$4:$R$19,2,FALSE))</f>
        <v>0</v>
      </c>
      <c r="AD211" s="1" t="str">
        <f t="shared" si="147"/>
        <v>00</v>
      </c>
      <c r="AE211" s="1" t="str">
        <f t="shared" si="148"/>
        <v/>
      </c>
      <c r="AF211" s="1" t="str">
        <f t="shared" si="143"/>
        <v>000000</v>
      </c>
      <c r="AG211" s="1" t="str">
        <f t="shared" si="144"/>
        <v/>
      </c>
      <c r="AH211" s="1">
        <f t="shared" si="149"/>
        <v>0</v>
      </c>
      <c r="AI211" s="197"/>
      <c r="AJ211" s="197"/>
      <c r="AL211" s="101">
        <f>C591</f>
        <v>0</v>
      </c>
      <c r="AM211" s="1" t="str">
        <f t="shared" si="151"/>
        <v/>
      </c>
      <c r="AN211" s="1" t="str">
        <f>IF(AL211=0,"",VLOOKUP(AL211,C211:$V$620,10,FALSE))</f>
        <v/>
      </c>
      <c r="AO211" s="1" t="str">
        <f t="shared" si="152"/>
        <v/>
      </c>
      <c r="AP211" s="1" t="str">
        <f>IF(AL211=0,"",VLOOKUP(AL211,C211:$V$620,8,FALSE))</f>
        <v/>
      </c>
      <c r="AQ211" s="1" t="str">
        <f>IF(AL211=0,"",VLOOKUP(AL211,C211:$V$620,13,FALSE))</f>
        <v/>
      </c>
    </row>
    <row r="212" spans="2:43" ht="19.5" thickBot="1">
      <c r="B212" s="196"/>
      <c r="C212" s="164"/>
      <c r="D212" s="169"/>
      <c r="E212" s="173"/>
      <c r="F212" s="170"/>
      <c r="G212" s="169"/>
      <c r="H212" s="173"/>
      <c r="I212" s="170"/>
      <c r="J212" s="169"/>
      <c r="K212" s="170"/>
      <c r="L212" s="169"/>
      <c r="M212" s="173"/>
      <c r="N212" s="170"/>
      <c r="O212" s="59"/>
      <c r="P212" s="158"/>
      <c r="Q212" s="161"/>
      <c r="R212" s="155"/>
      <c r="S212" s="158"/>
      <c r="T212" s="155"/>
      <c r="U212" s="158"/>
      <c r="V212" s="155"/>
      <c r="AB212" s="44"/>
      <c r="AC212" s="1" t="str">
        <f>IF($Q212="","0",VLOOKUP($Q212,登録データ!$Q$4:$R$19,2,FALSE))</f>
        <v>0</v>
      </c>
      <c r="AD212" s="1" t="str">
        <f t="shared" si="147"/>
        <v>00</v>
      </c>
      <c r="AE212" s="1" t="str">
        <f t="shared" si="148"/>
        <v/>
      </c>
      <c r="AF212" s="1" t="str">
        <f t="shared" si="143"/>
        <v>000000</v>
      </c>
      <c r="AG212" s="1" t="str">
        <f t="shared" si="144"/>
        <v/>
      </c>
      <c r="AH212" s="1">
        <f t="shared" si="149"/>
        <v>0</v>
      </c>
      <c r="AI212" s="197"/>
      <c r="AJ212" s="197"/>
      <c r="AL212" s="101">
        <f>C594</f>
        <v>0</v>
      </c>
      <c r="AM212" s="1" t="str">
        <f t="shared" si="151"/>
        <v/>
      </c>
      <c r="AN212" s="1" t="str">
        <f>IF(AL212=0,"",VLOOKUP(AL212,C212:$V$620,10,FALSE))</f>
        <v/>
      </c>
      <c r="AO212" s="1" t="str">
        <f t="shared" si="152"/>
        <v/>
      </c>
      <c r="AP212" s="1" t="str">
        <f>IF(AL212=0,"",VLOOKUP(AL212,C212:$V$620,8,FALSE))</f>
        <v/>
      </c>
      <c r="AQ212" s="1" t="str">
        <f>IF(AL212=0,"",VLOOKUP(AL212,C212:$V$620,13,FALSE))</f>
        <v/>
      </c>
    </row>
    <row r="213" spans="2:43" ht="19.5" thickTop="1">
      <c r="B213" s="195">
        <v>65</v>
      </c>
      <c r="C213" s="162"/>
      <c r="D213" s="165"/>
      <c r="E213" s="171"/>
      <c r="F213" s="166"/>
      <c r="G213" s="165"/>
      <c r="H213" s="171"/>
      <c r="I213" s="166"/>
      <c r="J213" s="165"/>
      <c r="K213" s="166"/>
      <c r="L213" s="165"/>
      <c r="M213" s="171"/>
      <c r="N213" s="166"/>
      <c r="O213" s="56"/>
      <c r="P213" s="156" t="s">
        <v>169</v>
      </c>
      <c r="Q213" s="159"/>
      <c r="R213" s="153"/>
      <c r="S213" s="156" t="str">
        <f t="shared" ref="S213" si="213">IF($Q213="","",IF(OR(RIGHT($Q213,1)="m",RIGHT($Q213,1)="H"),"分",""))</f>
        <v/>
      </c>
      <c r="T213" s="153"/>
      <c r="U213" s="157" t="str">
        <f t="shared" ref="U213" si="214">IF($Q213="","",IF(OR(RIGHT($Q213,1)="m",RIGHT($Q213,1)="H"),"秒","m"))</f>
        <v/>
      </c>
      <c r="V213" s="153"/>
      <c r="AB213" s="44"/>
      <c r="AC213" s="1" t="str">
        <f>IF($Q213="","0",VLOOKUP($Q213,登録データ!$Q$4:$R$19,2,FALSE))</f>
        <v>0</v>
      </c>
      <c r="AD213" s="1" t="str">
        <f t="shared" si="147"/>
        <v>00</v>
      </c>
      <c r="AE213" s="1" t="str">
        <f t="shared" si="148"/>
        <v/>
      </c>
      <c r="AF213" s="1" t="str">
        <f t="shared" ref="AF213:AF276" si="215">IF($AE213=2,IF($T213="","0000",CONCATENATE(RIGHT($T213+100,2),$AD213)),IF($T213="","000000",CONCATENATE(RIGHT($R213+100,2),RIGHT($T213+100,2),$AD213)))</f>
        <v>000000</v>
      </c>
      <c r="AG213" s="1" t="str">
        <f t="shared" ref="AG213:AG276" si="216">IF($Q213="","",CONCATENATE($AC213," ",IF($AE213=1,RIGHT($AF213+10000000,7),RIGHT($AF213+100000,5))))</f>
        <v/>
      </c>
      <c r="AH213" s="1">
        <f t="shared" si="149"/>
        <v>0</v>
      </c>
      <c r="AI213" s="197" t="str">
        <f>IF($C213="","",IF($C213="@",0,IF(COUNTIF($C$21:$C$620,$C213)=1,0,1)))</f>
        <v/>
      </c>
      <c r="AJ213" s="197" t="str">
        <f t="shared" ref="AJ213" si="217">IF($O213="","",IF(OR($O213="北海道",$O213="東京都",$O213="大阪府",$O213="京都府",RIGHT($O213,1)="県"),0,1))</f>
        <v/>
      </c>
      <c r="AL213" s="101">
        <f>C597</f>
        <v>0</v>
      </c>
      <c r="AM213" s="1" t="str">
        <f t="shared" si="151"/>
        <v/>
      </c>
      <c r="AN213" s="1" t="str">
        <f>IF(AL213=0,"",VLOOKUP(AL213,C213:$V$620,10,FALSE))</f>
        <v/>
      </c>
      <c r="AO213" s="1" t="str">
        <f t="shared" si="152"/>
        <v/>
      </c>
      <c r="AP213" s="1" t="str">
        <f>IF(AL213=0,"",VLOOKUP(AL213,C213:$V$620,8,FALSE))</f>
        <v/>
      </c>
      <c r="AQ213" s="1" t="str">
        <f>IF(AL213=0,"",VLOOKUP(AL213,C213:$V$620,13,FALSE))</f>
        <v/>
      </c>
    </row>
    <row r="214" spans="2:43">
      <c r="B214" s="122"/>
      <c r="C214" s="163"/>
      <c r="D214" s="167"/>
      <c r="E214" s="172"/>
      <c r="F214" s="168"/>
      <c r="G214" s="167"/>
      <c r="H214" s="172"/>
      <c r="I214" s="168"/>
      <c r="J214" s="167"/>
      <c r="K214" s="168"/>
      <c r="L214" s="167"/>
      <c r="M214" s="172"/>
      <c r="N214" s="168"/>
      <c r="O214" s="57"/>
      <c r="P214" s="157"/>
      <c r="Q214" s="160"/>
      <c r="R214" s="154"/>
      <c r="S214" s="157"/>
      <c r="T214" s="154"/>
      <c r="U214" s="157"/>
      <c r="V214" s="154"/>
      <c r="AB214" s="44"/>
      <c r="AC214" s="1" t="str">
        <f>IF($Q214="","0",VLOOKUP($Q214,登録データ!$Q$4:$R$19,2,FALSE))</f>
        <v>0</v>
      </c>
      <c r="AD214" s="1" t="str">
        <f t="shared" ref="AD214:AD277" si="218">IF($V214="","00",IF(LEN($V214)=1,$V214*10,$V214))</f>
        <v>00</v>
      </c>
      <c r="AE214" s="1" t="str">
        <f t="shared" ref="AE214:AE277" si="219">IF($Q214="","",IF(OR(RIGHT($Q214,1)="m",RIGHT($Q214,1)="H"),1,2))</f>
        <v/>
      </c>
      <c r="AF214" s="1" t="str">
        <f t="shared" si="215"/>
        <v>000000</v>
      </c>
      <c r="AG214" s="1" t="str">
        <f t="shared" si="216"/>
        <v/>
      </c>
      <c r="AH214" s="1">
        <f t="shared" ref="AH214:AH277" si="220">IF(OR(RIGHT($Q214,1)="m",RIGHT($Q214,1)="H",RIGHT($Q214,1)="W",RIGHT($Q214,1)="C"),IF(VALUE($Q214)&gt;59,1,0),0)</f>
        <v>0</v>
      </c>
      <c r="AI214" s="197"/>
      <c r="AJ214" s="197"/>
      <c r="AL214" s="101">
        <f>C600</f>
        <v>0</v>
      </c>
      <c r="AM214" s="1" t="str">
        <f t="shared" si="151"/>
        <v/>
      </c>
      <c r="AN214" s="1" t="str">
        <f>IF(AL214=0,"",VLOOKUP(AL214,C214:$V$620,10,FALSE))</f>
        <v/>
      </c>
      <c r="AO214" s="1" t="str">
        <f t="shared" si="152"/>
        <v/>
      </c>
      <c r="AP214" s="1" t="str">
        <f>IF(AL214=0,"",VLOOKUP(AL214,C214:$V$620,8,FALSE))</f>
        <v/>
      </c>
      <c r="AQ214" s="1" t="str">
        <f>IF(AL214=0,"",VLOOKUP(AL214,C214:$V$620,13,FALSE))</f>
        <v/>
      </c>
    </row>
    <row r="215" spans="2:43" ht="19.5" thickBot="1">
      <c r="B215" s="196"/>
      <c r="C215" s="164"/>
      <c r="D215" s="169"/>
      <c r="E215" s="173"/>
      <c r="F215" s="170"/>
      <c r="G215" s="169"/>
      <c r="H215" s="173"/>
      <c r="I215" s="170"/>
      <c r="J215" s="169"/>
      <c r="K215" s="170"/>
      <c r="L215" s="169"/>
      <c r="M215" s="173"/>
      <c r="N215" s="170"/>
      <c r="O215" s="59"/>
      <c r="P215" s="158"/>
      <c r="Q215" s="161"/>
      <c r="R215" s="155"/>
      <c r="S215" s="158"/>
      <c r="T215" s="155"/>
      <c r="U215" s="158"/>
      <c r="V215" s="155"/>
      <c r="AB215" s="44"/>
      <c r="AC215" s="1" t="str">
        <f>IF($Q215="","0",VLOOKUP($Q215,登録データ!$Q$4:$R$19,2,FALSE))</f>
        <v>0</v>
      </c>
      <c r="AD215" s="1" t="str">
        <f t="shared" si="218"/>
        <v>00</v>
      </c>
      <c r="AE215" s="1" t="str">
        <f t="shared" si="219"/>
        <v/>
      </c>
      <c r="AF215" s="1" t="str">
        <f t="shared" si="215"/>
        <v>000000</v>
      </c>
      <c r="AG215" s="1" t="str">
        <f t="shared" si="216"/>
        <v/>
      </c>
      <c r="AH215" s="1">
        <f t="shared" si="220"/>
        <v>0</v>
      </c>
      <c r="AI215" s="197"/>
      <c r="AJ215" s="197"/>
      <c r="AL215" s="101">
        <f>C603</f>
        <v>0</v>
      </c>
      <c r="AM215" s="1" t="str">
        <f t="shared" ref="AM215:AM223" si="221">IF(AL215=0,"",VLOOKUP(AL215,$C$21:$F$620,2,FALSE))</f>
        <v/>
      </c>
      <c r="AN215" s="1" t="str">
        <f>IF(AL215=0,"",VLOOKUP(AL215,C215:$V$620,10,FALSE))</f>
        <v/>
      </c>
      <c r="AO215" s="1" t="str">
        <f t="shared" ref="AO215:AO223" si="222">LEFT(AN215,2)</f>
        <v/>
      </c>
      <c r="AP215" s="1" t="str">
        <f>IF(AL215=0,"",VLOOKUP(AL215,C215:$V$620,8,FALSE))</f>
        <v/>
      </c>
      <c r="AQ215" s="1" t="str">
        <f>IF(AL215=0,"",VLOOKUP(AL215,C215:$V$620,13,FALSE))</f>
        <v/>
      </c>
    </row>
    <row r="216" spans="2:43" ht="19.5" thickTop="1">
      <c r="B216" s="195">
        <v>66</v>
      </c>
      <c r="C216" s="162"/>
      <c r="D216" s="165"/>
      <c r="E216" s="171"/>
      <c r="F216" s="166"/>
      <c r="G216" s="165"/>
      <c r="H216" s="171"/>
      <c r="I216" s="166"/>
      <c r="J216" s="165"/>
      <c r="K216" s="166"/>
      <c r="L216" s="165"/>
      <c r="M216" s="171"/>
      <c r="N216" s="166"/>
      <c r="O216" s="56"/>
      <c r="P216" s="156" t="s">
        <v>169</v>
      </c>
      <c r="Q216" s="159"/>
      <c r="R216" s="153"/>
      <c r="S216" s="156" t="str">
        <f t="shared" ref="S216" si="223">IF($Q216="","",IF(OR(RIGHT($Q216,1)="m",RIGHT($Q216,1)="H"),"分",""))</f>
        <v/>
      </c>
      <c r="T216" s="153"/>
      <c r="U216" s="157" t="str">
        <f t="shared" ref="U216" si="224">IF($Q216="","",IF(OR(RIGHT($Q216,1)="m",RIGHT($Q216,1)="H"),"秒","m"))</f>
        <v/>
      </c>
      <c r="V216" s="153"/>
      <c r="AB216" s="44"/>
      <c r="AC216" s="1" t="str">
        <f>IF($Q216="","0",VLOOKUP($Q216,登録データ!$Q$4:$R$19,2,FALSE))</f>
        <v>0</v>
      </c>
      <c r="AD216" s="1" t="str">
        <f t="shared" si="218"/>
        <v>00</v>
      </c>
      <c r="AE216" s="1" t="str">
        <f t="shared" si="219"/>
        <v/>
      </c>
      <c r="AF216" s="1" t="str">
        <f t="shared" si="215"/>
        <v>000000</v>
      </c>
      <c r="AG216" s="1" t="str">
        <f t="shared" si="216"/>
        <v/>
      </c>
      <c r="AH216" s="1">
        <f t="shared" si="220"/>
        <v>0</v>
      </c>
      <c r="AI216" s="197" t="str">
        <f>IF($C216="","",IF($C216="@",0,IF(COUNTIF($C$21:$C$620,$C216)=1,0,1)))</f>
        <v/>
      </c>
      <c r="AJ216" s="197" t="str">
        <f t="shared" ref="AJ216" si="225">IF($O216="","",IF(OR($O216="北海道",$O216="東京都",$O216="大阪府",$O216="京都府",RIGHT($O216,1)="県"),0,1))</f>
        <v/>
      </c>
      <c r="AL216" s="101">
        <f>C606</f>
        <v>0</v>
      </c>
      <c r="AM216" s="1" t="str">
        <f t="shared" si="221"/>
        <v/>
      </c>
      <c r="AN216" s="1" t="str">
        <f>IF(AL216=0,"",VLOOKUP(AL216,C216:$V$620,10,FALSE))</f>
        <v/>
      </c>
      <c r="AO216" s="1" t="str">
        <f t="shared" si="222"/>
        <v/>
      </c>
      <c r="AP216" s="1" t="str">
        <f>IF(AL216=0,"",VLOOKUP(AL216,C216:$V$620,8,FALSE))</f>
        <v/>
      </c>
      <c r="AQ216" s="1" t="str">
        <f>IF(AL216=0,"",VLOOKUP(AL216,C216:$V$620,13,FALSE))</f>
        <v/>
      </c>
    </row>
    <row r="217" spans="2:43">
      <c r="B217" s="122"/>
      <c r="C217" s="163"/>
      <c r="D217" s="167"/>
      <c r="E217" s="172"/>
      <c r="F217" s="168"/>
      <c r="G217" s="167"/>
      <c r="H217" s="172"/>
      <c r="I217" s="168"/>
      <c r="J217" s="167"/>
      <c r="K217" s="168"/>
      <c r="L217" s="167"/>
      <c r="M217" s="172"/>
      <c r="N217" s="168"/>
      <c r="O217" s="57"/>
      <c r="P217" s="157"/>
      <c r="Q217" s="160"/>
      <c r="R217" s="154"/>
      <c r="S217" s="157"/>
      <c r="T217" s="154"/>
      <c r="U217" s="157"/>
      <c r="V217" s="154"/>
      <c r="AB217" s="44"/>
      <c r="AC217" s="1" t="str">
        <f>IF($Q217="","0",VLOOKUP($Q217,登録データ!$Q$4:$R$19,2,FALSE))</f>
        <v>0</v>
      </c>
      <c r="AD217" s="1" t="str">
        <f t="shared" si="218"/>
        <v>00</v>
      </c>
      <c r="AE217" s="1" t="str">
        <f t="shared" si="219"/>
        <v/>
      </c>
      <c r="AF217" s="1" t="str">
        <f t="shared" si="215"/>
        <v>000000</v>
      </c>
      <c r="AG217" s="1" t="str">
        <f t="shared" si="216"/>
        <v/>
      </c>
      <c r="AH217" s="1">
        <f t="shared" si="220"/>
        <v>0</v>
      </c>
      <c r="AI217" s="197"/>
      <c r="AJ217" s="197"/>
      <c r="AL217" s="101">
        <f>C609</f>
        <v>0</v>
      </c>
      <c r="AM217" s="1" t="str">
        <f t="shared" si="221"/>
        <v/>
      </c>
      <c r="AN217" s="1" t="str">
        <f>IF(AL217=0,"",VLOOKUP(AL217,C217:$V$620,10,FALSE))</f>
        <v/>
      </c>
      <c r="AO217" s="1" t="str">
        <f t="shared" si="222"/>
        <v/>
      </c>
      <c r="AP217" s="1" t="str">
        <f>IF(AL217=0,"",VLOOKUP(AL217,C217:$V$620,8,FALSE))</f>
        <v/>
      </c>
      <c r="AQ217" s="1" t="str">
        <f>IF(AL217=0,"",VLOOKUP(AL217,C217:$V$620,13,FALSE))</f>
        <v/>
      </c>
    </row>
    <row r="218" spans="2:43" ht="19.5" thickBot="1">
      <c r="B218" s="196"/>
      <c r="C218" s="164"/>
      <c r="D218" s="169"/>
      <c r="E218" s="173"/>
      <c r="F218" s="170"/>
      <c r="G218" s="169"/>
      <c r="H218" s="173"/>
      <c r="I218" s="170"/>
      <c r="J218" s="169"/>
      <c r="K218" s="170"/>
      <c r="L218" s="169"/>
      <c r="M218" s="173"/>
      <c r="N218" s="170"/>
      <c r="O218" s="59"/>
      <c r="P218" s="158"/>
      <c r="Q218" s="161"/>
      <c r="R218" s="155"/>
      <c r="S218" s="158"/>
      <c r="T218" s="155"/>
      <c r="U218" s="158"/>
      <c r="V218" s="155"/>
      <c r="AB218" s="44"/>
      <c r="AC218" s="1" t="str">
        <f>IF($Q218="","0",VLOOKUP($Q218,登録データ!$Q$4:$R$19,2,FALSE))</f>
        <v>0</v>
      </c>
      <c r="AD218" s="1" t="str">
        <f t="shared" si="218"/>
        <v>00</v>
      </c>
      <c r="AE218" s="1" t="str">
        <f t="shared" si="219"/>
        <v/>
      </c>
      <c r="AF218" s="1" t="str">
        <f t="shared" si="215"/>
        <v>000000</v>
      </c>
      <c r="AG218" s="1" t="str">
        <f t="shared" si="216"/>
        <v/>
      </c>
      <c r="AH218" s="1">
        <f t="shared" si="220"/>
        <v>0</v>
      </c>
      <c r="AI218" s="197"/>
      <c r="AJ218" s="197"/>
      <c r="AL218" s="101">
        <f>C612</f>
        <v>0</v>
      </c>
      <c r="AM218" s="1" t="str">
        <f t="shared" si="221"/>
        <v/>
      </c>
      <c r="AN218" s="1" t="str">
        <f>IF(AL218=0,"",VLOOKUP(AL218,C218:$V$620,10,FALSE))</f>
        <v/>
      </c>
      <c r="AO218" s="1" t="str">
        <f t="shared" si="222"/>
        <v/>
      </c>
      <c r="AP218" s="1" t="str">
        <f>IF(AL218=0,"",VLOOKUP(AL218,C218:$V$620,8,FALSE))</f>
        <v/>
      </c>
      <c r="AQ218" s="1" t="str">
        <f>IF(AL218=0,"",VLOOKUP(AL218,C218:$V$620,13,FALSE))</f>
        <v/>
      </c>
    </row>
    <row r="219" spans="2:43" ht="19.5" thickTop="1">
      <c r="B219" s="195">
        <v>67</v>
      </c>
      <c r="C219" s="162"/>
      <c r="D219" s="165"/>
      <c r="E219" s="171"/>
      <c r="F219" s="166"/>
      <c r="G219" s="165"/>
      <c r="H219" s="171"/>
      <c r="I219" s="166"/>
      <c r="J219" s="165"/>
      <c r="K219" s="166"/>
      <c r="L219" s="165"/>
      <c r="M219" s="171"/>
      <c r="N219" s="166"/>
      <c r="O219" s="56"/>
      <c r="P219" s="156" t="s">
        <v>169</v>
      </c>
      <c r="Q219" s="159"/>
      <c r="R219" s="153"/>
      <c r="S219" s="156" t="str">
        <f t="shared" ref="S219" si="226">IF($Q219="","",IF(OR(RIGHT($Q219,1)="m",RIGHT($Q219,1)="H"),"分",""))</f>
        <v/>
      </c>
      <c r="T219" s="153"/>
      <c r="U219" s="157" t="str">
        <f t="shared" ref="U219" si="227">IF($Q219="","",IF(OR(RIGHT($Q219,1)="m",RIGHT($Q219,1)="H"),"秒","m"))</f>
        <v/>
      </c>
      <c r="V219" s="153"/>
      <c r="AB219" s="44"/>
      <c r="AC219" s="1" t="str">
        <f>IF($Q219="","0",VLOOKUP($Q219,登録データ!$Q$4:$R$19,2,FALSE))</f>
        <v>0</v>
      </c>
      <c r="AD219" s="1" t="str">
        <f t="shared" si="218"/>
        <v>00</v>
      </c>
      <c r="AE219" s="1" t="str">
        <f t="shared" si="219"/>
        <v/>
      </c>
      <c r="AF219" s="1" t="str">
        <f t="shared" si="215"/>
        <v>000000</v>
      </c>
      <c r="AG219" s="1" t="str">
        <f t="shared" si="216"/>
        <v/>
      </c>
      <c r="AH219" s="1">
        <f t="shared" si="220"/>
        <v>0</v>
      </c>
      <c r="AI219" s="197" t="str">
        <f>IF($C219="","",IF($C219="@",0,IF(COUNTIF($C$21:$C$620,$C219)=1,0,1)))</f>
        <v/>
      </c>
      <c r="AJ219" s="197" t="str">
        <f t="shared" ref="AJ219" si="228">IF($O219="","",IF(OR($O219="北海道",$O219="東京都",$O219="大阪府",$O219="京都府",RIGHT($O219,1)="県"),0,1))</f>
        <v/>
      </c>
      <c r="AL219" s="101">
        <f>C615</f>
        <v>0</v>
      </c>
      <c r="AM219" s="1" t="str">
        <f t="shared" si="221"/>
        <v/>
      </c>
      <c r="AN219" s="1" t="str">
        <f>IF(AL219=0,"",VLOOKUP(AL219,C219:$V$620,10,FALSE))</f>
        <v/>
      </c>
      <c r="AO219" s="1" t="str">
        <f t="shared" si="222"/>
        <v/>
      </c>
      <c r="AP219" s="1" t="str">
        <f>IF(AL219=0,"",VLOOKUP(AL219,C219:$V$620,8,FALSE))</f>
        <v/>
      </c>
      <c r="AQ219" s="1" t="str">
        <f>IF(AL219=0,"",VLOOKUP(AL219,C219:$V$620,13,FALSE))</f>
        <v/>
      </c>
    </row>
    <row r="220" spans="2:43">
      <c r="B220" s="122"/>
      <c r="C220" s="163"/>
      <c r="D220" s="167"/>
      <c r="E220" s="172"/>
      <c r="F220" s="168"/>
      <c r="G220" s="167"/>
      <c r="H220" s="172"/>
      <c r="I220" s="168"/>
      <c r="J220" s="167"/>
      <c r="K220" s="168"/>
      <c r="L220" s="167"/>
      <c r="M220" s="172"/>
      <c r="N220" s="168"/>
      <c r="O220" s="57"/>
      <c r="P220" s="157"/>
      <c r="Q220" s="160"/>
      <c r="R220" s="154"/>
      <c r="S220" s="157"/>
      <c r="T220" s="154"/>
      <c r="U220" s="157"/>
      <c r="V220" s="154"/>
      <c r="AB220" s="44"/>
      <c r="AC220" s="1" t="str">
        <f>IF($Q220="","0",VLOOKUP($Q220,登録データ!$Q$4:$R$19,2,FALSE))</f>
        <v>0</v>
      </c>
      <c r="AD220" s="1" t="str">
        <f t="shared" si="218"/>
        <v>00</v>
      </c>
      <c r="AE220" s="1" t="str">
        <f t="shared" si="219"/>
        <v/>
      </c>
      <c r="AF220" s="1" t="str">
        <f t="shared" si="215"/>
        <v>000000</v>
      </c>
      <c r="AG220" s="1" t="str">
        <f t="shared" si="216"/>
        <v/>
      </c>
      <c r="AH220" s="1">
        <f t="shared" si="220"/>
        <v>0</v>
      </c>
      <c r="AI220" s="197"/>
      <c r="AJ220" s="197"/>
      <c r="AL220" s="101">
        <f>C618</f>
        <v>0</v>
      </c>
      <c r="AM220" s="1" t="str">
        <f t="shared" si="221"/>
        <v/>
      </c>
      <c r="AN220" s="1" t="str">
        <f>IF(AL220=0,"",VLOOKUP(AL220,C220:$V$620,10,FALSE))</f>
        <v/>
      </c>
      <c r="AO220" s="1" t="str">
        <f t="shared" si="222"/>
        <v/>
      </c>
      <c r="AP220" s="1" t="str">
        <f>IF(AL220=0,"",VLOOKUP(AL220,C220:$V$620,8,FALSE))</f>
        <v/>
      </c>
      <c r="AQ220" s="1" t="str">
        <f>IF(AL220=0,"",VLOOKUP(AL220,C220:$V$620,13,FALSE))</f>
        <v/>
      </c>
    </row>
    <row r="221" spans="2:43" ht="19.5" thickBot="1">
      <c r="B221" s="196"/>
      <c r="C221" s="164"/>
      <c r="D221" s="169"/>
      <c r="E221" s="173"/>
      <c r="F221" s="170"/>
      <c r="G221" s="169"/>
      <c r="H221" s="173"/>
      <c r="I221" s="170"/>
      <c r="J221" s="169"/>
      <c r="K221" s="170"/>
      <c r="L221" s="169"/>
      <c r="M221" s="173"/>
      <c r="N221" s="170"/>
      <c r="O221" s="59"/>
      <c r="P221" s="158"/>
      <c r="Q221" s="161"/>
      <c r="R221" s="155"/>
      <c r="S221" s="158"/>
      <c r="T221" s="155"/>
      <c r="U221" s="158"/>
      <c r="V221" s="155"/>
      <c r="AB221" s="44"/>
      <c r="AC221" s="1" t="str">
        <f>IF($Q221="","0",VLOOKUP($Q221,登録データ!$Q$4:$R$19,2,FALSE))</f>
        <v>0</v>
      </c>
      <c r="AD221" s="1" t="str">
        <f t="shared" si="218"/>
        <v>00</v>
      </c>
      <c r="AE221" s="1" t="str">
        <f t="shared" si="219"/>
        <v/>
      </c>
      <c r="AF221" s="1" t="str">
        <f t="shared" si="215"/>
        <v>000000</v>
      </c>
      <c r="AG221" s="1" t="str">
        <f t="shared" si="216"/>
        <v/>
      </c>
      <c r="AH221" s="1">
        <f t="shared" si="220"/>
        <v>0</v>
      </c>
      <c r="AI221" s="197"/>
      <c r="AJ221" s="197"/>
      <c r="AL221" s="101">
        <f>C621</f>
        <v>0</v>
      </c>
      <c r="AM221" s="1" t="str">
        <f t="shared" si="221"/>
        <v/>
      </c>
      <c r="AN221" s="1" t="str">
        <f>IF(AL221=0,"",VLOOKUP(AL221,C221:$V$620,10,FALSE))</f>
        <v/>
      </c>
      <c r="AO221" s="1" t="str">
        <f t="shared" si="222"/>
        <v/>
      </c>
      <c r="AP221" s="1" t="str">
        <f>IF(AL221=0,"",VLOOKUP(AL221,C221:$V$620,8,FALSE))</f>
        <v/>
      </c>
      <c r="AQ221" s="1" t="str">
        <f>IF(AL221=0,"",VLOOKUP(AL221,C221:$V$620,13,FALSE))</f>
        <v/>
      </c>
    </row>
    <row r="222" spans="2:43" ht="19.5" thickTop="1">
      <c r="B222" s="195">
        <v>68</v>
      </c>
      <c r="C222" s="162"/>
      <c r="D222" s="165"/>
      <c r="E222" s="171"/>
      <c r="F222" s="166"/>
      <c r="G222" s="165"/>
      <c r="H222" s="171"/>
      <c r="I222" s="166"/>
      <c r="J222" s="165"/>
      <c r="K222" s="166"/>
      <c r="L222" s="165"/>
      <c r="M222" s="171"/>
      <c r="N222" s="166"/>
      <c r="O222" s="56"/>
      <c r="P222" s="156" t="s">
        <v>169</v>
      </c>
      <c r="Q222" s="159"/>
      <c r="R222" s="153"/>
      <c r="S222" s="156" t="str">
        <f t="shared" ref="S222" si="229">IF($Q222="","",IF(OR(RIGHT($Q222,1)="m",RIGHT($Q222,1)="H"),"分",""))</f>
        <v/>
      </c>
      <c r="T222" s="153"/>
      <c r="U222" s="157" t="str">
        <f t="shared" ref="U222" si="230">IF($Q222="","",IF(OR(RIGHT($Q222,1)="m",RIGHT($Q222,1)="H"),"秒","m"))</f>
        <v/>
      </c>
      <c r="V222" s="153"/>
      <c r="AB222" s="44"/>
      <c r="AC222" s="1" t="str">
        <f>IF($Q222="","0",VLOOKUP($Q222,登録データ!$Q$4:$R$19,2,FALSE))</f>
        <v>0</v>
      </c>
      <c r="AD222" s="1" t="str">
        <f t="shared" si="218"/>
        <v>00</v>
      </c>
      <c r="AE222" s="1" t="str">
        <f t="shared" si="219"/>
        <v/>
      </c>
      <c r="AF222" s="1" t="str">
        <f t="shared" si="215"/>
        <v>000000</v>
      </c>
      <c r="AG222" s="1" t="str">
        <f t="shared" si="216"/>
        <v/>
      </c>
      <c r="AH222" s="1">
        <f t="shared" si="220"/>
        <v>0</v>
      </c>
      <c r="AI222" s="197" t="str">
        <f>IF($C222="","",IF($C222="@",0,IF(COUNTIF($C$21:$C$620,$C222)=1,0,1)))</f>
        <v/>
      </c>
      <c r="AJ222" s="197" t="str">
        <f t="shared" ref="AJ222" si="231">IF($O222="","",IF(OR($O222="北海道",$O222="東京都",$O222="大阪府",$O222="京都府",RIGHT($O222,1)="県"),0,1))</f>
        <v/>
      </c>
      <c r="AL222" s="101">
        <f>C624</f>
        <v>0</v>
      </c>
      <c r="AM222" s="1" t="str">
        <f t="shared" si="221"/>
        <v/>
      </c>
      <c r="AN222" s="1" t="str">
        <f>IF(AL222=0,"",VLOOKUP(AL222,C222:$V$620,10,FALSE))</f>
        <v/>
      </c>
      <c r="AO222" s="1" t="str">
        <f t="shared" si="222"/>
        <v/>
      </c>
      <c r="AP222" s="1" t="str">
        <f>IF(AL222=0,"",VLOOKUP(AL222,C222:$V$620,8,FALSE))</f>
        <v/>
      </c>
      <c r="AQ222" s="1" t="str">
        <f>IF(AL222=0,"",VLOOKUP(AL222,C222:$V$620,13,FALSE))</f>
        <v/>
      </c>
    </row>
    <row r="223" spans="2:43">
      <c r="B223" s="122"/>
      <c r="C223" s="163"/>
      <c r="D223" s="167"/>
      <c r="E223" s="172"/>
      <c r="F223" s="168"/>
      <c r="G223" s="167"/>
      <c r="H223" s="172"/>
      <c r="I223" s="168"/>
      <c r="J223" s="167"/>
      <c r="K223" s="168"/>
      <c r="L223" s="167"/>
      <c r="M223" s="172"/>
      <c r="N223" s="168"/>
      <c r="O223" s="57"/>
      <c r="P223" s="157"/>
      <c r="Q223" s="160"/>
      <c r="R223" s="154"/>
      <c r="S223" s="157"/>
      <c r="T223" s="154"/>
      <c r="U223" s="157"/>
      <c r="V223" s="154"/>
      <c r="AB223" s="44"/>
      <c r="AC223" s="1" t="str">
        <f>IF($Q223="","0",VLOOKUP($Q223,登録データ!$Q$4:$R$19,2,FALSE))</f>
        <v>0</v>
      </c>
      <c r="AD223" s="1" t="str">
        <f t="shared" si="218"/>
        <v>00</v>
      </c>
      <c r="AE223" s="1" t="str">
        <f t="shared" si="219"/>
        <v/>
      </c>
      <c r="AF223" s="1" t="str">
        <f t="shared" si="215"/>
        <v>000000</v>
      </c>
      <c r="AG223" s="1" t="str">
        <f t="shared" si="216"/>
        <v/>
      </c>
      <c r="AH223" s="1">
        <f t="shared" si="220"/>
        <v>0</v>
      </c>
      <c r="AI223" s="197"/>
      <c r="AJ223" s="197"/>
      <c r="AL223" s="101">
        <f>C627</f>
        <v>0</v>
      </c>
      <c r="AM223" s="1" t="str">
        <f t="shared" si="221"/>
        <v/>
      </c>
      <c r="AN223" s="1" t="str">
        <f>IF(AL223=0,"",VLOOKUP(AL223,C223:$V$620,10,FALSE))</f>
        <v/>
      </c>
      <c r="AO223" s="1" t="str">
        <f t="shared" si="222"/>
        <v/>
      </c>
      <c r="AP223" s="1" t="str">
        <f>IF(AL223=0,"",VLOOKUP(AL223,C223:$V$620,8,FALSE))</f>
        <v/>
      </c>
      <c r="AQ223" s="1" t="str">
        <f>IF(AL223=0,"",VLOOKUP(AL223,C223:$V$620,13,FALSE))</f>
        <v/>
      </c>
    </row>
    <row r="224" spans="2:43" ht="19.5" thickBot="1">
      <c r="B224" s="196"/>
      <c r="C224" s="164"/>
      <c r="D224" s="169"/>
      <c r="E224" s="173"/>
      <c r="F224" s="170"/>
      <c r="G224" s="169"/>
      <c r="H224" s="173"/>
      <c r="I224" s="170"/>
      <c r="J224" s="169"/>
      <c r="K224" s="170"/>
      <c r="L224" s="169"/>
      <c r="M224" s="173"/>
      <c r="N224" s="170"/>
      <c r="O224" s="59"/>
      <c r="P224" s="158"/>
      <c r="Q224" s="161"/>
      <c r="R224" s="155"/>
      <c r="S224" s="158"/>
      <c r="T224" s="155"/>
      <c r="U224" s="158"/>
      <c r="V224" s="155"/>
      <c r="AB224" s="44"/>
      <c r="AC224" s="1" t="str">
        <f>IF($Q224="","0",VLOOKUP($Q224,登録データ!$Q$4:$R$19,2,FALSE))</f>
        <v>0</v>
      </c>
      <c r="AD224" s="1" t="str">
        <f t="shared" si="218"/>
        <v>00</v>
      </c>
      <c r="AE224" s="1" t="str">
        <f t="shared" si="219"/>
        <v/>
      </c>
      <c r="AF224" s="1" t="str">
        <f t="shared" si="215"/>
        <v>000000</v>
      </c>
      <c r="AG224" s="1" t="str">
        <f t="shared" si="216"/>
        <v/>
      </c>
      <c r="AH224" s="1">
        <f t="shared" si="220"/>
        <v>0</v>
      </c>
      <c r="AI224" s="197"/>
      <c r="AJ224" s="197"/>
    </row>
    <row r="225" spans="2:36" ht="19.5" thickTop="1">
      <c r="B225" s="195">
        <v>69</v>
      </c>
      <c r="C225" s="162"/>
      <c r="D225" s="165"/>
      <c r="E225" s="171"/>
      <c r="F225" s="166"/>
      <c r="G225" s="165"/>
      <c r="H225" s="171"/>
      <c r="I225" s="166"/>
      <c r="J225" s="165"/>
      <c r="K225" s="166"/>
      <c r="L225" s="165"/>
      <c r="M225" s="171"/>
      <c r="N225" s="166"/>
      <c r="O225" s="56"/>
      <c r="P225" s="156" t="s">
        <v>169</v>
      </c>
      <c r="Q225" s="159"/>
      <c r="R225" s="153"/>
      <c r="S225" s="156" t="str">
        <f t="shared" ref="S225" si="232">IF($Q225="","",IF(OR(RIGHT($Q225,1)="m",RIGHT($Q225,1)="H"),"分",""))</f>
        <v/>
      </c>
      <c r="T225" s="153"/>
      <c r="U225" s="157" t="str">
        <f t="shared" ref="U225" si="233">IF($Q225="","",IF(OR(RIGHT($Q225,1)="m",RIGHT($Q225,1)="H"),"秒","m"))</f>
        <v/>
      </c>
      <c r="V225" s="153"/>
      <c r="AB225" s="44"/>
      <c r="AC225" s="1" t="str">
        <f>IF($Q225="","0",VLOOKUP($Q225,登録データ!$Q$4:$R$19,2,FALSE))</f>
        <v>0</v>
      </c>
      <c r="AD225" s="1" t="str">
        <f t="shared" si="218"/>
        <v>00</v>
      </c>
      <c r="AE225" s="1" t="str">
        <f t="shared" si="219"/>
        <v/>
      </c>
      <c r="AF225" s="1" t="str">
        <f t="shared" si="215"/>
        <v>000000</v>
      </c>
      <c r="AG225" s="1" t="str">
        <f t="shared" si="216"/>
        <v/>
      </c>
      <c r="AH225" s="1">
        <f t="shared" si="220"/>
        <v>0</v>
      </c>
      <c r="AI225" s="197" t="str">
        <f>IF($C225="","",IF($C225="@",0,IF(COUNTIF($C$21:$C$620,$C225)=1,0,1)))</f>
        <v/>
      </c>
      <c r="AJ225" s="197" t="str">
        <f t="shared" ref="AJ225" si="234">IF($O225="","",IF(OR($O225="北海道",$O225="東京都",$O225="大阪府",$O225="京都府",RIGHT($O225,1)="県"),0,1))</f>
        <v/>
      </c>
    </row>
    <row r="226" spans="2:36">
      <c r="B226" s="122"/>
      <c r="C226" s="163"/>
      <c r="D226" s="167"/>
      <c r="E226" s="172"/>
      <c r="F226" s="168"/>
      <c r="G226" s="167"/>
      <c r="H226" s="172"/>
      <c r="I226" s="168"/>
      <c r="J226" s="167"/>
      <c r="K226" s="168"/>
      <c r="L226" s="167"/>
      <c r="M226" s="172"/>
      <c r="N226" s="168"/>
      <c r="O226" s="57"/>
      <c r="P226" s="157"/>
      <c r="Q226" s="160"/>
      <c r="R226" s="154"/>
      <c r="S226" s="157"/>
      <c r="T226" s="154"/>
      <c r="U226" s="157"/>
      <c r="V226" s="154"/>
      <c r="AB226" s="44"/>
      <c r="AC226" s="1" t="str">
        <f>IF($Q226="","0",VLOOKUP($Q226,登録データ!$Q$4:$R$19,2,FALSE))</f>
        <v>0</v>
      </c>
      <c r="AD226" s="1" t="str">
        <f t="shared" si="218"/>
        <v>00</v>
      </c>
      <c r="AE226" s="1" t="str">
        <f t="shared" si="219"/>
        <v/>
      </c>
      <c r="AF226" s="1" t="str">
        <f t="shared" si="215"/>
        <v>000000</v>
      </c>
      <c r="AG226" s="1" t="str">
        <f t="shared" si="216"/>
        <v/>
      </c>
      <c r="AH226" s="1">
        <f t="shared" si="220"/>
        <v>0</v>
      </c>
      <c r="AI226" s="197"/>
      <c r="AJ226" s="197"/>
    </row>
    <row r="227" spans="2:36" ht="19.5" thickBot="1">
      <c r="B227" s="196"/>
      <c r="C227" s="164"/>
      <c r="D227" s="169"/>
      <c r="E227" s="173"/>
      <c r="F227" s="170"/>
      <c r="G227" s="169"/>
      <c r="H227" s="173"/>
      <c r="I227" s="170"/>
      <c r="J227" s="169"/>
      <c r="K227" s="170"/>
      <c r="L227" s="169"/>
      <c r="M227" s="173"/>
      <c r="N227" s="170"/>
      <c r="O227" s="59"/>
      <c r="P227" s="158"/>
      <c r="Q227" s="161"/>
      <c r="R227" s="155"/>
      <c r="S227" s="158"/>
      <c r="T227" s="155"/>
      <c r="U227" s="158"/>
      <c r="V227" s="155"/>
      <c r="AB227" s="44"/>
      <c r="AC227" s="1" t="str">
        <f>IF($Q227="","0",VLOOKUP($Q227,登録データ!$Q$4:$R$19,2,FALSE))</f>
        <v>0</v>
      </c>
      <c r="AD227" s="1" t="str">
        <f t="shared" si="218"/>
        <v>00</v>
      </c>
      <c r="AE227" s="1" t="str">
        <f t="shared" si="219"/>
        <v/>
      </c>
      <c r="AF227" s="1" t="str">
        <f t="shared" si="215"/>
        <v>000000</v>
      </c>
      <c r="AG227" s="1" t="str">
        <f t="shared" si="216"/>
        <v/>
      </c>
      <c r="AH227" s="1">
        <f t="shared" si="220"/>
        <v>0</v>
      </c>
      <c r="AI227" s="197"/>
      <c r="AJ227" s="197"/>
    </row>
    <row r="228" spans="2:36" ht="19.5" thickTop="1">
      <c r="B228" s="195">
        <v>70</v>
      </c>
      <c r="C228" s="162"/>
      <c r="D228" s="165"/>
      <c r="E228" s="171"/>
      <c r="F228" s="166"/>
      <c r="G228" s="165"/>
      <c r="H228" s="171"/>
      <c r="I228" s="166"/>
      <c r="J228" s="165"/>
      <c r="K228" s="166"/>
      <c r="L228" s="165"/>
      <c r="M228" s="171"/>
      <c r="N228" s="166"/>
      <c r="O228" s="56"/>
      <c r="P228" s="156" t="s">
        <v>169</v>
      </c>
      <c r="Q228" s="159"/>
      <c r="R228" s="153"/>
      <c r="S228" s="156" t="str">
        <f t="shared" ref="S228" si="235">IF($Q228="","",IF(OR(RIGHT($Q228,1)="m",RIGHT($Q228,1)="H"),"分",""))</f>
        <v/>
      </c>
      <c r="T228" s="153"/>
      <c r="U228" s="157" t="str">
        <f t="shared" ref="U228" si="236">IF($Q228="","",IF(OR(RIGHT($Q228,1)="m",RIGHT($Q228,1)="H"),"秒","m"))</f>
        <v/>
      </c>
      <c r="V228" s="153"/>
      <c r="AB228" s="44"/>
      <c r="AC228" s="1" t="str">
        <f>IF($Q228="","0",VLOOKUP($Q228,登録データ!$Q$4:$R$19,2,FALSE))</f>
        <v>0</v>
      </c>
      <c r="AD228" s="1" t="str">
        <f t="shared" si="218"/>
        <v>00</v>
      </c>
      <c r="AE228" s="1" t="str">
        <f t="shared" si="219"/>
        <v/>
      </c>
      <c r="AF228" s="1" t="str">
        <f t="shared" si="215"/>
        <v>000000</v>
      </c>
      <c r="AG228" s="1" t="str">
        <f t="shared" si="216"/>
        <v/>
      </c>
      <c r="AH228" s="1">
        <f t="shared" si="220"/>
        <v>0</v>
      </c>
      <c r="AI228" s="197" t="str">
        <f>IF($C228="","",IF($C228="@",0,IF(COUNTIF($C$21:$C$620,$C228)=1,0,1)))</f>
        <v/>
      </c>
      <c r="AJ228" s="197" t="str">
        <f t="shared" ref="AJ228" si="237">IF($O228="","",IF(OR($O228="北海道",$O228="東京都",$O228="大阪府",$O228="京都府",RIGHT($O228,1)="県"),0,1))</f>
        <v/>
      </c>
    </row>
    <row r="229" spans="2:36">
      <c r="B229" s="122"/>
      <c r="C229" s="163"/>
      <c r="D229" s="167"/>
      <c r="E229" s="172"/>
      <c r="F229" s="168"/>
      <c r="G229" s="167"/>
      <c r="H229" s="172"/>
      <c r="I229" s="168"/>
      <c r="J229" s="167"/>
      <c r="K229" s="168"/>
      <c r="L229" s="167"/>
      <c r="M229" s="172"/>
      <c r="N229" s="168"/>
      <c r="O229" s="57"/>
      <c r="P229" s="157"/>
      <c r="Q229" s="160"/>
      <c r="R229" s="154"/>
      <c r="S229" s="157"/>
      <c r="T229" s="154"/>
      <c r="U229" s="157"/>
      <c r="V229" s="154"/>
      <c r="AB229" s="44"/>
      <c r="AC229" s="1" t="str">
        <f>IF($Q229="","0",VLOOKUP($Q229,登録データ!$Q$4:$R$19,2,FALSE))</f>
        <v>0</v>
      </c>
      <c r="AD229" s="1" t="str">
        <f t="shared" si="218"/>
        <v>00</v>
      </c>
      <c r="AE229" s="1" t="str">
        <f t="shared" si="219"/>
        <v/>
      </c>
      <c r="AF229" s="1" t="str">
        <f t="shared" si="215"/>
        <v>000000</v>
      </c>
      <c r="AG229" s="1" t="str">
        <f t="shared" si="216"/>
        <v/>
      </c>
      <c r="AH229" s="1">
        <f t="shared" si="220"/>
        <v>0</v>
      </c>
      <c r="AI229" s="197"/>
      <c r="AJ229" s="197"/>
    </row>
    <row r="230" spans="2:36" ht="19.5" thickBot="1">
      <c r="B230" s="196"/>
      <c r="C230" s="164"/>
      <c r="D230" s="169"/>
      <c r="E230" s="173"/>
      <c r="F230" s="170"/>
      <c r="G230" s="169"/>
      <c r="H230" s="173"/>
      <c r="I230" s="170"/>
      <c r="J230" s="169"/>
      <c r="K230" s="170"/>
      <c r="L230" s="169"/>
      <c r="M230" s="173"/>
      <c r="N230" s="170"/>
      <c r="O230" s="59"/>
      <c r="P230" s="158"/>
      <c r="Q230" s="161"/>
      <c r="R230" s="155"/>
      <c r="S230" s="158"/>
      <c r="T230" s="155"/>
      <c r="U230" s="158"/>
      <c r="V230" s="155"/>
      <c r="AB230" s="44"/>
      <c r="AC230" s="1" t="str">
        <f>IF($Q230="","0",VLOOKUP($Q230,登録データ!$Q$4:$R$19,2,FALSE))</f>
        <v>0</v>
      </c>
      <c r="AD230" s="1" t="str">
        <f t="shared" si="218"/>
        <v>00</v>
      </c>
      <c r="AE230" s="1" t="str">
        <f t="shared" si="219"/>
        <v/>
      </c>
      <c r="AF230" s="1" t="str">
        <f t="shared" si="215"/>
        <v>000000</v>
      </c>
      <c r="AG230" s="1" t="str">
        <f t="shared" si="216"/>
        <v/>
      </c>
      <c r="AH230" s="1">
        <f t="shared" si="220"/>
        <v>0</v>
      </c>
      <c r="AI230" s="197"/>
      <c r="AJ230" s="197"/>
    </row>
    <row r="231" spans="2:36" ht="19.5" thickTop="1">
      <c r="B231" s="195">
        <v>71</v>
      </c>
      <c r="C231" s="162"/>
      <c r="D231" s="165"/>
      <c r="E231" s="171"/>
      <c r="F231" s="166"/>
      <c r="G231" s="165"/>
      <c r="H231" s="171"/>
      <c r="I231" s="166"/>
      <c r="J231" s="165"/>
      <c r="K231" s="166"/>
      <c r="L231" s="165"/>
      <c r="M231" s="171"/>
      <c r="N231" s="166"/>
      <c r="O231" s="56"/>
      <c r="P231" s="156" t="s">
        <v>169</v>
      </c>
      <c r="Q231" s="159"/>
      <c r="R231" s="153"/>
      <c r="S231" s="156" t="str">
        <f t="shared" ref="S231" si="238">IF($Q231="","",IF(OR(RIGHT($Q231,1)="m",RIGHT($Q231,1)="H"),"分",""))</f>
        <v/>
      </c>
      <c r="T231" s="153"/>
      <c r="U231" s="157" t="str">
        <f t="shared" ref="U231" si="239">IF($Q231="","",IF(OR(RIGHT($Q231,1)="m",RIGHT($Q231,1)="H"),"秒","m"))</f>
        <v/>
      </c>
      <c r="V231" s="153"/>
      <c r="AB231" s="44"/>
      <c r="AC231" s="1" t="str">
        <f>IF($Q231="","0",VLOOKUP($Q231,登録データ!$Q$4:$R$19,2,FALSE))</f>
        <v>0</v>
      </c>
      <c r="AD231" s="1" t="str">
        <f t="shared" si="218"/>
        <v>00</v>
      </c>
      <c r="AE231" s="1" t="str">
        <f t="shared" si="219"/>
        <v/>
      </c>
      <c r="AF231" s="1" t="str">
        <f t="shared" si="215"/>
        <v>000000</v>
      </c>
      <c r="AG231" s="1" t="str">
        <f t="shared" si="216"/>
        <v/>
      </c>
      <c r="AH231" s="1">
        <f t="shared" si="220"/>
        <v>0</v>
      </c>
      <c r="AI231" s="197" t="str">
        <f>IF($C231="","",IF($C231="@",0,IF(COUNTIF($C$21:$C$620,$C231)=1,0,1)))</f>
        <v/>
      </c>
      <c r="AJ231" s="197" t="str">
        <f t="shared" ref="AJ231" si="240">IF($O231="","",IF(OR($O231="北海道",$O231="東京都",$O231="大阪府",$O231="京都府",RIGHT($O231,1)="県"),0,1))</f>
        <v/>
      </c>
    </row>
    <row r="232" spans="2:36">
      <c r="B232" s="122"/>
      <c r="C232" s="163"/>
      <c r="D232" s="167"/>
      <c r="E232" s="172"/>
      <c r="F232" s="168"/>
      <c r="G232" s="167"/>
      <c r="H232" s="172"/>
      <c r="I232" s="168"/>
      <c r="J232" s="167"/>
      <c r="K232" s="168"/>
      <c r="L232" s="167"/>
      <c r="M232" s="172"/>
      <c r="N232" s="168"/>
      <c r="O232" s="57"/>
      <c r="P232" s="157"/>
      <c r="Q232" s="160"/>
      <c r="R232" s="154"/>
      <c r="S232" s="157"/>
      <c r="T232" s="154"/>
      <c r="U232" s="157"/>
      <c r="V232" s="154"/>
      <c r="AB232" s="44"/>
      <c r="AC232" s="1" t="str">
        <f>IF($Q232="","0",VLOOKUP($Q232,登録データ!$Q$4:$R$19,2,FALSE))</f>
        <v>0</v>
      </c>
      <c r="AD232" s="1" t="str">
        <f t="shared" si="218"/>
        <v>00</v>
      </c>
      <c r="AE232" s="1" t="str">
        <f t="shared" si="219"/>
        <v/>
      </c>
      <c r="AF232" s="1" t="str">
        <f t="shared" si="215"/>
        <v>000000</v>
      </c>
      <c r="AG232" s="1" t="str">
        <f t="shared" si="216"/>
        <v/>
      </c>
      <c r="AH232" s="1">
        <f t="shared" si="220"/>
        <v>0</v>
      </c>
      <c r="AI232" s="197"/>
      <c r="AJ232" s="197"/>
    </row>
    <row r="233" spans="2:36" ht="19.5" thickBot="1">
      <c r="B233" s="196"/>
      <c r="C233" s="164"/>
      <c r="D233" s="169"/>
      <c r="E233" s="173"/>
      <c r="F233" s="170"/>
      <c r="G233" s="169"/>
      <c r="H233" s="173"/>
      <c r="I233" s="170"/>
      <c r="J233" s="169"/>
      <c r="K233" s="170"/>
      <c r="L233" s="169"/>
      <c r="M233" s="173"/>
      <c r="N233" s="170"/>
      <c r="O233" s="59"/>
      <c r="P233" s="158"/>
      <c r="Q233" s="161"/>
      <c r="R233" s="155"/>
      <c r="S233" s="158"/>
      <c r="T233" s="155"/>
      <c r="U233" s="158"/>
      <c r="V233" s="155"/>
      <c r="AB233" s="44"/>
      <c r="AC233" s="1" t="str">
        <f>IF($Q233="","0",VLOOKUP($Q233,登録データ!$Q$4:$R$19,2,FALSE))</f>
        <v>0</v>
      </c>
      <c r="AD233" s="1" t="str">
        <f t="shared" si="218"/>
        <v>00</v>
      </c>
      <c r="AE233" s="1" t="str">
        <f t="shared" si="219"/>
        <v/>
      </c>
      <c r="AF233" s="1" t="str">
        <f t="shared" si="215"/>
        <v>000000</v>
      </c>
      <c r="AG233" s="1" t="str">
        <f t="shared" si="216"/>
        <v/>
      </c>
      <c r="AH233" s="1">
        <f t="shared" si="220"/>
        <v>0</v>
      </c>
      <c r="AI233" s="197"/>
      <c r="AJ233" s="197"/>
    </row>
    <row r="234" spans="2:36" ht="19.5" thickTop="1">
      <c r="B234" s="195">
        <v>72</v>
      </c>
      <c r="C234" s="162"/>
      <c r="D234" s="165"/>
      <c r="E234" s="171"/>
      <c r="F234" s="166"/>
      <c r="G234" s="165"/>
      <c r="H234" s="171"/>
      <c r="I234" s="166"/>
      <c r="J234" s="165"/>
      <c r="K234" s="166"/>
      <c r="L234" s="165"/>
      <c r="M234" s="171"/>
      <c r="N234" s="166"/>
      <c r="O234" s="56"/>
      <c r="P234" s="156" t="s">
        <v>169</v>
      </c>
      <c r="Q234" s="159"/>
      <c r="R234" s="153"/>
      <c r="S234" s="156" t="str">
        <f t="shared" ref="S234" si="241">IF($Q234="","",IF(OR(RIGHT($Q234,1)="m",RIGHT($Q234,1)="H"),"分",""))</f>
        <v/>
      </c>
      <c r="T234" s="153"/>
      <c r="U234" s="157" t="str">
        <f t="shared" ref="U234" si="242">IF($Q234="","",IF(OR(RIGHT($Q234,1)="m",RIGHT($Q234,1)="H"),"秒","m"))</f>
        <v/>
      </c>
      <c r="V234" s="153"/>
      <c r="AB234" s="44"/>
      <c r="AC234" s="1" t="str">
        <f>IF($Q234="","0",VLOOKUP($Q234,登録データ!$Q$4:$R$19,2,FALSE))</f>
        <v>0</v>
      </c>
      <c r="AD234" s="1" t="str">
        <f t="shared" si="218"/>
        <v>00</v>
      </c>
      <c r="AE234" s="1" t="str">
        <f t="shared" si="219"/>
        <v/>
      </c>
      <c r="AF234" s="1" t="str">
        <f t="shared" si="215"/>
        <v>000000</v>
      </c>
      <c r="AG234" s="1" t="str">
        <f t="shared" si="216"/>
        <v/>
      </c>
      <c r="AH234" s="1">
        <f t="shared" si="220"/>
        <v>0</v>
      </c>
      <c r="AI234" s="197" t="str">
        <f>IF($C234="","",IF($C234="@",0,IF(COUNTIF($C$21:$C$620,$C234)=1,0,1)))</f>
        <v/>
      </c>
      <c r="AJ234" s="197" t="str">
        <f t="shared" ref="AJ234" si="243">IF($O234="","",IF(OR($O234="北海道",$O234="東京都",$O234="大阪府",$O234="京都府",RIGHT($O234,1)="県"),0,1))</f>
        <v/>
      </c>
    </row>
    <row r="235" spans="2:36">
      <c r="B235" s="122"/>
      <c r="C235" s="163"/>
      <c r="D235" s="167"/>
      <c r="E235" s="172"/>
      <c r="F235" s="168"/>
      <c r="G235" s="167"/>
      <c r="H235" s="172"/>
      <c r="I235" s="168"/>
      <c r="J235" s="167"/>
      <c r="K235" s="168"/>
      <c r="L235" s="167"/>
      <c r="M235" s="172"/>
      <c r="N235" s="168"/>
      <c r="O235" s="57"/>
      <c r="P235" s="157"/>
      <c r="Q235" s="160"/>
      <c r="R235" s="154"/>
      <c r="S235" s="157"/>
      <c r="T235" s="154"/>
      <c r="U235" s="157"/>
      <c r="V235" s="154"/>
      <c r="AB235" s="44"/>
      <c r="AC235" s="1" t="str">
        <f>IF($Q235="","0",VLOOKUP($Q235,登録データ!$Q$4:$R$19,2,FALSE))</f>
        <v>0</v>
      </c>
      <c r="AD235" s="1" t="str">
        <f t="shared" si="218"/>
        <v>00</v>
      </c>
      <c r="AE235" s="1" t="str">
        <f t="shared" si="219"/>
        <v/>
      </c>
      <c r="AF235" s="1" t="str">
        <f t="shared" si="215"/>
        <v>000000</v>
      </c>
      <c r="AG235" s="1" t="str">
        <f t="shared" si="216"/>
        <v/>
      </c>
      <c r="AH235" s="1">
        <f t="shared" si="220"/>
        <v>0</v>
      </c>
      <c r="AI235" s="197"/>
      <c r="AJ235" s="197"/>
    </row>
    <row r="236" spans="2:36" ht="19.5" thickBot="1">
      <c r="B236" s="196"/>
      <c r="C236" s="164"/>
      <c r="D236" s="169"/>
      <c r="E236" s="173"/>
      <c r="F236" s="170"/>
      <c r="G236" s="169"/>
      <c r="H236" s="173"/>
      <c r="I236" s="170"/>
      <c r="J236" s="169"/>
      <c r="K236" s="170"/>
      <c r="L236" s="169"/>
      <c r="M236" s="173"/>
      <c r="N236" s="170"/>
      <c r="O236" s="59"/>
      <c r="P236" s="158"/>
      <c r="Q236" s="161"/>
      <c r="R236" s="155"/>
      <c r="S236" s="158"/>
      <c r="T236" s="155"/>
      <c r="U236" s="158"/>
      <c r="V236" s="155"/>
      <c r="AB236" s="44"/>
      <c r="AC236" s="1" t="str">
        <f>IF($Q236="","0",VLOOKUP($Q236,登録データ!$Q$4:$R$19,2,FALSE))</f>
        <v>0</v>
      </c>
      <c r="AD236" s="1" t="str">
        <f t="shared" si="218"/>
        <v>00</v>
      </c>
      <c r="AE236" s="1" t="str">
        <f t="shared" si="219"/>
        <v/>
      </c>
      <c r="AF236" s="1" t="str">
        <f t="shared" si="215"/>
        <v>000000</v>
      </c>
      <c r="AG236" s="1" t="str">
        <f t="shared" si="216"/>
        <v/>
      </c>
      <c r="AH236" s="1">
        <f t="shared" si="220"/>
        <v>0</v>
      </c>
      <c r="AI236" s="197"/>
      <c r="AJ236" s="197"/>
    </row>
    <row r="237" spans="2:36" ht="19.5" thickTop="1">
      <c r="B237" s="195">
        <v>73</v>
      </c>
      <c r="C237" s="162"/>
      <c r="D237" s="165"/>
      <c r="E237" s="171"/>
      <c r="F237" s="166"/>
      <c r="G237" s="165"/>
      <c r="H237" s="171"/>
      <c r="I237" s="166"/>
      <c r="J237" s="165"/>
      <c r="K237" s="166"/>
      <c r="L237" s="165"/>
      <c r="M237" s="171"/>
      <c r="N237" s="166"/>
      <c r="O237" s="56"/>
      <c r="P237" s="156" t="s">
        <v>169</v>
      </c>
      <c r="Q237" s="159"/>
      <c r="R237" s="153"/>
      <c r="S237" s="156" t="str">
        <f t="shared" ref="S237" si="244">IF($Q237="","",IF(OR(RIGHT($Q237,1)="m",RIGHT($Q237,1)="H"),"分",""))</f>
        <v/>
      </c>
      <c r="T237" s="153"/>
      <c r="U237" s="157" t="str">
        <f t="shared" ref="U237" si="245">IF($Q237="","",IF(OR(RIGHT($Q237,1)="m",RIGHT($Q237,1)="H"),"秒","m"))</f>
        <v/>
      </c>
      <c r="V237" s="153"/>
      <c r="AB237" s="44"/>
      <c r="AC237" s="1" t="str">
        <f>IF($Q237="","0",VLOOKUP($Q237,登録データ!$Q$4:$R$19,2,FALSE))</f>
        <v>0</v>
      </c>
      <c r="AD237" s="1" t="str">
        <f t="shared" si="218"/>
        <v>00</v>
      </c>
      <c r="AE237" s="1" t="str">
        <f t="shared" si="219"/>
        <v/>
      </c>
      <c r="AF237" s="1" t="str">
        <f t="shared" si="215"/>
        <v>000000</v>
      </c>
      <c r="AG237" s="1" t="str">
        <f t="shared" si="216"/>
        <v/>
      </c>
      <c r="AH237" s="1">
        <f t="shared" si="220"/>
        <v>0</v>
      </c>
      <c r="AI237" s="197" t="str">
        <f>IF($C237="","",IF($C237="@",0,IF(COUNTIF($C$21:$C$620,$C237)=1,0,1)))</f>
        <v/>
      </c>
      <c r="AJ237" s="197" t="str">
        <f t="shared" ref="AJ237" si="246">IF($O237="","",IF(OR($O237="北海道",$O237="東京都",$O237="大阪府",$O237="京都府",RIGHT($O237,1)="県"),0,1))</f>
        <v/>
      </c>
    </row>
    <row r="238" spans="2:36">
      <c r="B238" s="122"/>
      <c r="C238" s="163"/>
      <c r="D238" s="167"/>
      <c r="E238" s="172"/>
      <c r="F238" s="168"/>
      <c r="G238" s="167"/>
      <c r="H238" s="172"/>
      <c r="I238" s="168"/>
      <c r="J238" s="167"/>
      <c r="K238" s="168"/>
      <c r="L238" s="167"/>
      <c r="M238" s="172"/>
      <c r="N238" s="168"/>
      <c r="O238" s="57"/>
      <c r="P238" s="157"/>
      <c r="Q238" s="160"/>
      <c r="R238" s="154"/>
      <c r="S238" s="157"/>
      <c r="T238" s="154"/>
      <c r="U238" s="157"/>
      <c r="V238" s="154"/>
      <c r="AB238" s="44"/>
      <c r="AC238" s="1" t="str">
        <f>IF($Q238="","0",VLOOKUP($Q238,登録データ!$Q$4:$R$19,2,FALSE))</f>
        <v>0</v>
      </c>
      <c r="AD238" s="1" t="str">
        <f t="shared" si="218"/>
        <v>00</v>
      </c>
      <c r="AE238" s="1" t="str">
        <f t="shared" si="219"/>
        <v/>
      </c>
      <c r="AF238" s="1" t="str">
        <f t="shared" si="215"/>
        <v>000000</v>
      </c>
      <c r="AG238" s="1" t="str">
        <f t="shared" si="216"/>
        <v/>
      </c>
      <c r="AH238" s="1">
        <f t="shared" si="220"/>
        <v>0</v>
      </c>
      <c r="AI238" s="197"/>
      <c r="AJ238" s="197"/>
    </row>
    <row r="239" spans="2:36" ht="19.5" thickBot="1">
      <c r="B239" s="196"/>
      <c r="C239" s="164"/>
      <c r="D239" s="169"/>
      <c r="E239" s="173"/>
      <c r="F239" s="170"/>
      <c r="G239" s="169"/>
      <c r="H239" s="173"/>
      <c r="I239" s="170"/>
      <c r="J239" s="169"/>
      <c r="K239" s="170"/>
      <c r="L239" s="169"/>
      <c r="M239" s="173"/>
      <c r="N239" s="170"/>
      <c r="O239" s="59"/>
      <c r="P239" s="158"/>
      <c r="Q239" s="161"/>
      <c r="R239" s="155"/>
      <c r="S239" s="158"/>
      <c r="T239" s="155"/>
      <c r="U239" s="158"/>
      <c r="V239" s="155"/>
      <c r="AB239" s="44"/>
      <c r="AC239" s="1" t="str">
        <f>IF($Q239="","0",VLOOKUP($Q239,登録データ!$Q$4:$R$19,2,FALSE))</f>
        <v>0</v>
      </c>
      <c r="AD239" s="1" t="str">
        <f t="shared" si="218"/>
        <v>00</v>
      </c>
      <c r="AE239" s="1" t="str">
        <f t="shared" si="219"/>
        <v/>
      </c>
      <c r="AF239" s="1" t="str">
        <f t="shared" si="215"/>
        <v>000000</v>
      </c>
      <c r="AG239" s="1" t="str">
        <f t="shared" si="216"/>
        <v/>
      </c>
      <c r="AH239" s="1">
        <f t="shared" si="220"/>
        <v>0</v>
      </c>
      <c r="AI239" s="197"/>
      <c r="AJ239" s="197"/>
    </row>
    <row r="240" spans="2:36" ht="19.5" thickTop="1">
      <c r="B240" s="195">
        <v>74</v>
      </c>
      <c r="C240" s="162"/>
      <c r="D240" s="165"/>
      <c r="E240" s="171"/>
      <c r="F240" s="166"/>
      <c r="G240" s="165"/>
      <c r="H240" s="171"/>
      <c r="I240" s="166"/>
      <c r="J240" s="165"/>
      <c r="K240" s="166"/>
      <c r="L240" s="165"/>
      <c r="M240" s="171"/>
      <c r="N240" s="166"/>
      <c r="O240" s="56"/>
      <c r="P240" s="156" t="s">
        <v>169</v>
      </c>
      <c r="Q240" s="159"/>
      <c r="R240" s="153"/>
      <c r="S240" s="156" t="str">
        <f t="shared" ref="S240" si="247">IF($Q240="","",IF(OR(RIGHT($Q240,1)="m",RIGHT($Q240,1)="H"),"分",""))</f>
        <v/>
      </c>
      <c r="T240" s="153"/>
      <c r="U240" s="157" t="str">
        <f t="shared" ref="U240" si="248">IF($Q240="","",IF(OR(RIGHT($Q240,1)="m",RIGHT($Q240,1)="H"),"秒","m"))</f>
        <v/>
      </c>
      <c r="V240" s="153"/>
      <c r="AB240" s="44"/>
      <c r="AC240" s="1" t="str">
        <f>IF($Q240="","0",VLOOKUP($Q240,登録データ!$Q$4:$R$19,2,FALSE))</f>
        <v>0</v>
      </c>
      <c r="AD240" s="1" t="str">
        <f t="shared" si="218"/>
        <v>00</v>
      </c>
      <c r="AE240" s="1" t="str">
        <f t="shared" si="219"/>
        <v/>
      </c>
      <c r="AF240" s="1" t="str">
        <f t="shared" si="215"/>
        <v>000000</v>
      </c>
      <c r="AG240" s="1" t="str">
        <f t="shared" si="216"/>
        <v/>
      </c>
      <c r="AH240" s="1">
        <f t="shared" si="220"/>
        <v>0</v>
      </c>
      <c r="AI240" s="197" t="str">
        <f>IF($C240="","",IF($C240="@",0,IF(COUNTIF($C$21:$C$620,$C240)=1,0,1)))</f>
        <v/>
      </c>
      <c r="AJ240" s="197" t="str">
        <f t="shared" ref="AJ240" si="249">IF($O240="","",IF(OR($O240="北海道",$O240="東京都",$O240="大阪府",$O240="京都府",RIGHT($O240,1)="県"),0,1))</f>
        <v/>
      </c>
    </row>
    <row r="241" spans="2:36">
      <c r="B241" s="122"/>
      <c r="C241" s="163"/>
      <c r="D241" s="167"/>
      <c r="E241" s="172"/>
      <c r="F241" s="168"/>
      <c r="G241" s="167"/>
      <c r="H241" s="172"/>
      <c r="I241" s="168"/>
      <c r="J241" s="167"/>
      <c r="K241" s="168"/>
      <c r="L241" s="167"/>
      <c r="M241" s="172"/>
      <c r="N241" s="168"/>
      <c r="O241" s="57"/>
      <c r="P241" s="157"/>
      <c r="Q241" s="160"/>
      <c r="R241" s="154"/>
      <c r="S241" s="157"/>
      <c r="T241" s="154"/>
      <c r="U241" s="157"/>
      <c r="V241" s="154"/>
      <c r="AB241" s="44"/>
      <c r="AC241" s="1" t="str">
        <f>IF($Q241="","0",VLOOKUP($Q241,登録データ!$Q$4:$R$19,2,FALSE))</f>
        <v>0</v>
      </c>
      <c r="AD241" s="1" t="str">
        <f t="shared" si="218"/>
        <v>00</v>
      </c>
      <c r="AE241" s="1" t="str">
        <f t="shared" si="219"/>
        <v/>
      </c>
      <c r="AF241" s="1" t="str">
        <f t="shared" si="215"/>
        <v>000000</v>
      </c>
      <c r="AG241" s="1" t="str">
        <f t="shared" si="216"/>
        <v/>
      </c>
      <c r="AH241" s="1">
        <f t="shared" si="220"/>
        <v>0</v>
      </c>
      <c r="AI241" s="197"/>
      <c r="AJ241" s="197"/>
    </row>
    <row r="242" spans="2:36" ht="19.5" thickBot="1">
      <c r="B242" s="196"/>
      <c r="C242" s="164"/>
      <c r="D242" s="169"/>
      <c r="E242" s="173"/>
      <c r="F242" s="170"/>
      <c r="G242" s="169"/>
      <c r="H242" s="173"/>
      <c r="I242" s="170"/>
      <c r="J242" s="169"/>
      <c r="K242" s="170"/>
      <c r="L242" s="169"/>
      <c r="M242" s="173"/>
      <c r="N242" s="170"/>
      <c r="O242" s="59"/>
      <c r="P242" s="158"/>
      <c r="Q242" s="161"/>
      <c r="R242" s="155"/>
      <c r="S242" s="158"/>
      <c r="T242" s="155"/>
      <c r="U242" s="158"/>
      <c r="V242" s="155"/>
      <c r="AB242" s="44"/>
      <c r="AC242" s="1" t="str">
        <f>IF($Q242="","0",VLOOKUP($Q242,登録データ!$Q$4:$R$19,2,FALSE))</f>
        <v>0</v>
      </c>
      <c r="AD242" s="1" t="str">
        <f t="shared" si="218"/>
        <v>00</v>
      </c>
      <c r="AE242" s="1" t="str">
        <f t="shared" si="219"/>
        <v/>
      </c>
      <c r="AF242" s="1" t="str">
        <f t="shared" si="215"/>
        <v>000000</v>
      </c>
      <c r="AG242" s="1" t="str">
        <f t="shared" si="216"/>
        <v/>
      </c>
      <c r="AH242" s="1">
        <f t="shared" si="220"/>
        <v>0</v>
      </c>
      <c r="AI242" s="197"/>
      <c r="AJ242" s="197"/>
    </row>
    <row r="243" spans="2:36" ht="19.5" thickTop="1">
      <c r="B243" s="195">
        <v>75</v>
      </c>
      <c r="C243" s="162"/>
      <c r="D243" s="165"/>
      <c r="E243" s="171"/>
      <c r="F243" s="166"/>
      <c r="G243" s="165"/>
      <c r="H243" s="171"/>
      <c r="I243" s="166"/>
      <c r="J243" s="165"/>
      <c r="K243" s="166"/>
      <c r="L243" s="165"/>
      <c r="M243" s="171"/>
      <c r="N243" s="166"/>
      <c r="O243" s="56"/>
      <c r="P243" s="156" t="s">
        <v>169</v>
      </c>
      <c r="Q243" s="159"/>
      <c r="R243" s="153"/>
      <c r="S243" s="156" t="str">
        <f t="shared" ref="S243" si="250">IF($Q243="","",IF(OR(RIGHT($Q243,1)="m",RIGHT($Q243,1)="H"),"分",""))</f>
        <v/>
      </c>
      <c r="T243" s="153"/>
      <c r="U243" s="157" t="str">
        <f t="shared" ref="U243" si="251">IF($Q243="","",IF(OR(RIGHT($Q243,1)="m",RIGHT($Q243,1)="H"),"秒","m"))</f>
        <v/>
      </c>
      <c r="V243" s="153"/>
      <c r="AB243" s="44"/>
      <c r="AC243" s="1" t="str">
        <f>IF($Q243="","0",VLOOKUP($Q243,登録データ!$Q$4:$R$19,2,FALSE))</f>
        <v>0</v>
      </c>
      <c r="AD243" s="1" t="str">
        <f t="shared" si="218"/>
        <v>00</v>
      </c>
      <c r="AE243" s="1" t="str">
        <f t="shared" si="219"/>
        <v/>
      </c>
      <c r="AF243" s="1" t="str">
        <f t="shared" si="215"/>
        <v>000000</v>
      </c>
      <c r="AG243" s="1" t="str">
        <f t="shared" si="216"/>
        <v/>
      </c>
      <c r="AH243" s="1">
        <f t="shared" si="220"/>
        <v>0</v>
      </c>
      <c r="AI243" s="197" t="str">
        <f>IF($C243="","",IF($C243="@",0,IF(COUNTIF($C$21:$C$620,$C243)=1,0,1)))</f>
        <v/>
      </c>
      <c r="AJ243" s="197" t="str">
        <f t="shared" ref="AJ243" si="252">IF($O243="","",IF(OR($O243="北海道",$O243="東京都",$O243="大阪府",$O243="京都府",RIGHT($O243,1)="県"),0,1))</f>
        <v/>
      </c>
    </row>
    <row r="244" spans="2:36">
      <c r="B244" s="122"/>
      <c r="C244" s="163"/>
      <c r="D244" s="167"/>
      <c r="E244" s="172"/>
      <c r="F244" s="168"/>
      <c r="G244" s="167"/>
      <c r="H244" s="172"/>
      <c r="I244" s="168"/>
      <c r="J244" s="167"/>
      <c r="K244" s="168"/>
      <c r="L244" s="167"/>
      <c r="M244" s="172"/>
      <c r="N244" s="168"/>
      <c r="O244" s="57"/>
      <c r="P244" s="157"/>
      <c r="Q244" s="160"/>
      <c r="R244" s="154"/>
      <c r="S244" s="157"/>
      <c r="T244" s="154"/>
      <c r="U244" s="157"/>
      <c r="V244" s="154"/>
      <c r="AB244" s="44"/>
      <c r="AC244" s="1" t="str">
        <f>IF($Q244="","0",VLOOKUP($Q244,登録データ!$Q$4:$R$19,2,FALSE))</f>
        <v>0</v>
      </c>
      <c r="AD244" s="1" t="str">
        <f t="shared" si="218"/>
        <v>00</v>
      </c>
      <c r="AE244" s="1" t="str">
        <f t="shared" si="219"/>
        <v/>
      </c>
      <c r="AF244" s="1" t="str">
        <f t="shared" si="215"/>
        <v>000000</v>
      </c>
      <c r="AG244" s="1" t="str">
        <f t="shared" si="216"/>
        <v/>
      </c>
      <c r="AH244" s="1">
        <f t="shared" si="220"/>
        <v>0</v>
      </c>
      <c r="AI244" s="197"/>
      <c r="AJ244" s="197"/>
    </row>
    <row r="245" spans="2:36" ht="19.5" thickBot="1">
      <c r="B245" s="196"/>
      <c r="C245" s="164"/>
      <c r="D245" s="169"/>
      <c r="E245" s="173"/>
      <c r="F245" s="170"/>
      <c r="G245" s="169"/>
      <c r="H245" s="173"/>
      <c r="I245" s="170"/>
      <c r="J245" s="169"/>
      <c r="K245" s="170"/>
      <c r="L245" s="169"/>
      <c r="M245" s="173"/>
      <c r="N245" s="170"/>
      <c r="O245" s="59"/>
      <c r="P245" s="158"/>
      <c r="Q245" s="161"/>
      <c r="R245" s="155"/>
      <c r="S245" s="158"/>
      <c r="T245" s="155"/>
      <c r="U245" s="158"/>
      <c r="V245" s="155"/>
      <c r="AB245" s="44"/>
      <c r="AC245" s="1" t="str">
        <f>IF($Q245="","0",VLOOKUP($Q245,登録データ!$Q$4:$R$19,2,FALSE))</f>
        <v>0</v>
      </c>
      <c r="AD245" s="1" t="str">
        <f t="shared" si="218"/>
        <v>00</v>
      </c>
      <c r="AE245" s="1" t="str">
        <f t="shared" si="219"/>
        <v/>
      </c>
      <c r="AF245" s="1" t="str">
        <f t="shared" si="215"/>
        <v>000000</v>
      </c>
      <c r="AG245" s="1" t="str">
        <f t="shared" si="216"/>
        <v/>
      </c>
      <c r="AH245" s="1">
        <f t="shared" si="220"/>
        <v>0</v>
      </c>
      <c r="AI245" s="197"/>
      <c r="AJ245" s="197"/>
    </row>
    <row r="246" spans="2:36" ht="19.5" thickTop="1">
      <c r="B246" s="195">
        <v>76</v>
      </c>
      <c r="C246" s="162"/>
      <c r="D246" s="165"/>
      <c r="E246" s="171"/>
      <c r="F246" s="166"/>
      <c r="G246" s="165"/>
      <c r="H246" s="171"/>
      <c r="I246" s="166"/>
      <c r="J246" s="165"/>
      <c r="K246" s="166"/>
      <c r="L246" s="165"/>
      <c r="M246" s="171"/>
      <c r="N246" s="166"/>
      <c r="O246" s="56"/>
      <c r="P246" s="156" t="s">
        <v>169</v>
      </c>
      <c r="Q246" s="159"/>
      <c r="R246" s="153"/>
      <c r="S246" s="156" t="str">
        <f t="shared" ref="S246" si="253">IF($Q246="","",IF(OR(RIGHT($Q246,1)="m",RIGHT($Q246,1)="H"),"分",""))</f>
        <v/>
      </c>
      <c r="T246" s="153"/>
      <c r="U246" s="157" t="str">
        <f t="shared" ref="U246" si="254">IF($Q246="","",IF(OR(RIGHT($Q246,1)="m",RIGHT($Q246,1)="H"),"秒","m"))</f>
        <v/>
      </c>
      <c r="V246" s="153"/>
      <c r="AB246" s="44"/>
      <c r="AC246" s="1" t="str">
        <f>IF($Q246="","0",VLOOKUP($Q246,登録データ!$Q$4:$R$19,2,FALSE))</f>
        <v>0</v>
      </c>
      <c r="AD246" s="1" t="str">
        <f t="shared" si="218"/>
        <v>00</v>
      </c>
      <c r="AE246" s="1" t="str">
        <f t="shared" si="219"/>
        <v/>
      </c>
      <c r="AF246" s="1" t="str">
        <f t="shared" si="215"/>
        <v>000000</v>
      </c>
      <c r="AG246" s="1" t="str">
        <f t="shared" si="216"/>
        <v/>
      </c>
      <c r="AH246" s="1">
        <f t="shared" si="220"/>
        <v>0</v>
      </c>
      <c r="AI246" s="197" t="str">
        <f>IF($C246="","",IF($C246="@",0,IF(COUNTIF($C$21:$C$620,$C246)=1,0,1)))</f>
        <v/>
      </c>
      <c r="AJ246" s="197" t="str">
        <f t="shared" ref="AJ246" si="255">IF($O246="","",IF(OR($O246="北海道",$O246="東京都",$O246="大阪府",$O246="京都府",RIGHT($O246,1)="県"),0,1))</f>
        <v/>
      </c>
    </row>
    <row r="247" spans="2:36">
      <c r="B247" s="122"/>
      <c r="C247" s="163"/>
      <c r="D247" s="167"/>
      <c r="E247" s="172"/>
      <c r="F247" s="168"/>
      <c r="G247" s="167"/>
      <c r="H247" s="172"/>
      <c r="I247" s="168"/>
      <c r="J247" s="167"/>
      <c r="K247" s="168"/>
      <c r="L247" s="167"/>
      <c r="M247" s="172"/>
      <c r="N247" s="168"/>
      <c r="O247" s="57"/>
      <c r="P247" s="157"/>
      <c r="Q247" s="160"/>
      <c r="R247" s="154"/>
      <c r="S247" s="157"/>
      <c r="T247" s="154"/>
      <c r="U247" s="157"/>
      <c r="V247" s="154"/>
      <c r="AB247" s="44"/>
      <c r="AC247" s="1" t="str">
        <f>IF($Q247="","0",VLOOKUP($Q247,登録データ!$Q$4:$R$19,2,FALSE))</f>
        <v>0</v>
      </c>
      <c r="AD247" s="1" t="str">
        <f t="shared" si="218"/>
        <v>00</v>
      </c>
      <c r="AE247" s="1" t="str">
        <f t="shared" si="219"/>
        <v/>
      </c>
      <c r="AF247" s="1" t="str">
        <f t="shared" si="215"/>
        <v>000000</v>
      </c>
      <c r="AG247" s="1" t="str">
        <f t="shared" si="216"/>
        <v/>
      </c>
      <c r="AH247" s="1">
        <f t="shared" si="220"/>
        <v>0</v>
      </c>
      <c r="AI247" s="197"/>
      <c r="AJ247" s="197"/>
    </row>
    <row r="248" spans="2:36" ht="19.5" thickBot="1">
      <c r="B248" s="196"/>
      <c r="C248" s="164"/>
      <c r="D248" s="169"/>
      <c r="E248" s="173"/>
      <c r="F248" s="170"/>
      <c r="G248" s="169"/>
      <c r="H248" s="173"/>
      <c r="I248" s="170"/>
      <c r="J248" s="169"/>
      <c r="K248" s="170"/>
      <c r="L248" s="169"/>
      <c r="M248" s="173"/>
      <c r="N248" s="170"/>
      <c r="O248" s="59"/>
      <c r="P248" s="158"/>
      <c r="Q248" s="161"/>
      <c r="R248" s="155"/>
      <c r="S248" s="158"/>
      <c r="T248" s="155"/>
      <c r="U248" s="158"/>
      <c r="V248" s="155"/>
      <c r="AB248" s="44"/>
      <c r="AC248" s="1" t="str">
        <f>IF($Q248="","0",VLOOKUP($Q248,登録データ!$Q$4:$R$19,2,FALSE))</f>
        <v>0</v>
      </c>
      <c r="AD248" s="1" t="str">
        <f t="shared" si="218"/>
        <v>00</v>
      </c>
      <c r="AE248" s="1" t="str">
        <f t="shared" si="219"/>
        <v/>
      </c>
      <c r="AF248" s="1" t="str">
        <f t="shared" si="215"/>
        <v>000000</v>
      </c>
      <c r="AG248" s="1" t="str">
        <f t="shared" si="216"/>
        <v/>
      </c>
      <c r="AH248" s="1">
        <f t="shared" si="220"/>
        <v>0</v>
      </c>
      <c r="AI248" s="197"/>
      <c r="AJ248" s="197"/>
    </row>
    <row r="249" spans="2:36" ht="19.5" thickTop="1">
      <c r="B249" s="195">
        <v>77</v>
      </c>
      <c r="C249" s="162"/>
      <c r="D249" s="165"/>
      <c r="E249" s="171"/>
      <c r="F249" s="166"/>
      <c r="G249" s="165"/>
      <c r="H249" s="171"/>
      <c r="I249" s="166"/>
      <c r="J249" s="165"/>
      <c r="K249" s="166"/>
      <c r="L249" s="165"/>
      <c r="M249" s="171"/>
      <c r="N249" s="166"/>
      <c r="O249" s="56"/>
      <c r="P249" s="156" t="s">
        <v>169</v>
      </c>
      <c r="Q249" s="159"/>
      <c r="R249" s="153"/>
      <c r="S249" s="156" t="str">
        <f t="shared" ref="S249" si="256">IF($Q249="","",IF(OR(RIGHT($Q249,1)="m",RIGHT($Q249,1)="H"),"分",""))</f>
        <v/>
      </c>
      <c r="T249" s="153"/>
      <c r="U249" s="157" t="str">
        <f t="shared" ref="U249" si="257">IF($Q249="","",IF(OR(RIGHT($Q249,1)="m",RIGHT($Q249,1)="H"),"秒","m"))</f>
        <v/>
      </c>
      <c r="V249" s="153"/>
      <c r="AB249" s="44"/>
      <c r="AC249" s="1" t="str">
        <f>IF($Q249="","0",VLOOKUP($Q249,登録データ!$Q$4:$R$19,2,FALSE))</f>
        <v>0</v>
      </c>
      <c r="AD249" s="1" t="str">
        <f t="shared" si="218"/>
        <v>00</v>
      </c>
      <c r="AE249" s="1" t="str">
        <f t="shared" si="219"/>
        <v/>
      </c>
      <c r="AF249" s="1" t="str">
        <f t="shared" si="215"/>
        <v>000000</v>
      </c>
      <c r="AG249" s="1" t="str">
        <f t="shared" si="216"/>
        <v/>
      </c>
      <c r="AH249" s="1">
        <f t="shared" si="220"/>
        <v>0</v>
      </c>
      <c r="AI249" s="197" t="str">
        <f>IF($C249="","",IF($C249="@",0,IF(COUNTIF($C$21:$C$620,$C249)=1,0,1)))</f>
        <v/>
      </c>
      <c r="AJ249" s="197" t="str">
        <f t="shared" ref="AJ249" si="258">IF($O249="","",IF(OR($O249="北海道",$O249="東京都",$O249="大阪府",$O249="京都府",RIGHT($O249,1)="県"),0,1))</f>
        <v/>
      </c>
    </row>
    <row r="250" spans="2:36">
      <c r="B250" s="122"/>
      <c r="C250" s="163"/>
      <c r="D250" s="167"/>
      <c r="E250" s="172"/>
      <c r="F250" s="168"/>
      <c r="G250" s="167"/>
      <c r="H250" s="172"/>
      <c r="I250" s="168"/>
      <c r="J250" s="167"/>
      <c r="K250" s="168"/>
      <c r="L250" s="167"/>
      <c r="M250" s="172"/>
      <c r="N250" s="168"/>
      <c r="O250" s="57"/>
      <c r="P250" s="157"/>
      <c r="Q250" s="160"/>
      <c r="R250" s="154"/>
      <c r="S250" s="157"/>
      <c r="T250" s="154"/>
      <c r="U250" s="157"/>
      <c r="V250" s="154"/>
      <c r="AB250" s="44"/>
      <c r="AC250" s="1" t="str">
        <f>IF($Q250="","0",VLOOKUP($Q250,登録データ!$Q$4:$R$19,2,FALSE))</f>
        <v>0</v>
      </c>
      <c r="AD250" s="1" t="str">
        <f t="shared" si="218"/>
        <v>00</v>
      </c>
      <c r="AE250" s="1" t="str">
        <f t="shared" si="219"/>
        <v/>
      </c>
      <c r="AF250" s="1" t="str">
        <f t="shared" si="215"/>
        <v>000000</v>
      </c>
      <c r="AG250" s="1" t="str">
        <f t="shared" si="216"/>
        <v/>
      </c>
      <c r="AH250" s="1">
        <f t="shared" si="220"/>
        <v>0</v>
      </c>
      <c r="AI250" s="197"/>
      <c r="AJ250" s="197"/>
    </row>
    <row r="251" spans="2:36" ht="19.5" thickBot="1">
      <c r="B251" s="196"/>
      <c r="C251" s="164"/>
      <c r="D251" s="169"/>
      <c r="E251" s="173"/>
      <c r="F251" s="170"/>
      <c r="G251" s="169"/>
      <c r="H251" s="173"/>
      <c r="I251" s="170"/>
      <c r="J251" s="169"/>
      <c r="K251" s="170"/>
      <c r="L251" s="169"/>
      <c r="M251" s="173"/>
      <c r="N251" s="170"/>
      <c r="O251" s="59"/>
      <c r="P251" s="158"/>
      <c r="Q251" s="161"/>
      <c r="R251" s="155"/>
      <c r="S251" s="158"/>
      <c r="T251" s="155"/>
      <c r="U251" s="158"/>
      <c r="V251" s="155"/>
      <c r="AB251" s="44"/>
      <c r="AC251" s="1" t="str">
        <f>IF($Q251="","0",VLOOKUP($Q251,登録データ!$Q$4:$R$19,2,FALSE))</f>
        <v>0</v>
      </c>
      <c r="AD251" s="1" t="str">
        <f t="shared" si="218"/>
        <v>00</v>
      </c>
      <c r="AE251" s="1" t="str">
        <f t="shared" si="219"/>
        <v/>
      </c>
      <c r="AF251" s="1" t="str">
        <f t="shared" si="215"/>
        <v>000000</v>
      </c>
      <c r="AG251" s="1" t="str">
        <f t="shared" si="216"/>
        <v/>
      </c>
      <c r="AH251" s="1">
        <f t="shared" si="220"/>
        <v>0</v>
      </c>
      <c r="AI251" s="197"/>
      <c r="AJ251" s="197"/>
    </row>
    <row r="252" spans="2:36" ht="19.5" thickTop="1">
      <c r="B252" s="195">
        <v>78</v>
      </c>
      <c r="C252" s="162"/>
      <c r="D252" s="165"/>
      <c r="E252" s="171"/>
      <c r="F252" s="166"/>
      <c r="G252" s="165"/>
      <c r="H252" s="171"/>
      <c r="I252" s="166"/>
      <c r="J252" s="165"/>
      <c r="K252" s="166"/>
      <c r="L252" s="165"/>
      <c r="M252" s="171"/>
      <c r="N252" s="166"/>
      <c r="O252" s="56"/>
      <c r="P252" s="156" t="s">
        <v>169</v>
      </c>
      <c r="Q252" s="159"/>
      <c r="R252" s="153"/>
      <c r="S252" s="156" t="str">
        <f t="shared" ref="S252" si="259">IF($Q252="","",IF(OR(RIGHT($Q252,1)="m",RIGHT($Q252,1)="H"),"分",""))</f>
        <v/>
      </c>
      <c r="T252" s="153"/>
      <c r="U252" s="157" t="str">
        <f t="shared" ref="U252" si="260">IF($Q252="","",IF(OR(RIGHT($Q252,1)="m",RIGHT($Q252,1)="H"),"秒","m"))</f>
        <v/>
      </c>
      <c r="V252" s="153"/>
      <c r="AB252" s="44"/>
      <c r="AC252" s="1" t="str">
        <f>IF($Q252="","0",VLOOKUP($Q252,登録データ!$Q$4:$R$19,2,FALSE))</f>
        <v>0</v>
      </c>
      <c r="AD252" s="1" t="str">
        <f t="shared" si="218"/>
        <v>00</v>
      </c>
      <c r="AE252" s="1" t="str">
        <f t="shared" si="219"/>
        <v/>
      </c>
      <c r="AF252" s="1" t="str">
        <f t="shared" si="215"/>
        <v>000000</v>
      </c>
      <c r="AG252" s="1" t="str">
        <f t="shared" si="216"/>
        <v/>
      </c>
      <c r="AH252" s="1">
        <f t="shared" si="220"/>
        <v>0</v>
      </c>
      <c r="AI252" s="197" t="str">
        <f>IF($C252="","",IF($C252="@",0,IF(COUNTIF($C$21:$C$620,$C252)=1,0,1)))</f>
        <v/>
      </c>
      <c r="AJ252" s="197" t="str">
        <f t="shared" ref="AJ252" si="261">IF($O252="","",IF(OR($O252="北海道",$O252="東京都",$O252="大阪府",$O252="京都府",RIGHT($O252,1)="県"),0,1))</f>
        <v/>
      </c>
    </row>
    <row r="253" spans="2:36">
      <c r="B253" s="122"/>
      <c r="C253" s="163"/>
      <c r="D253" s="167"/>
      <c r="E253" s="172"/>
      <c r="F253" s="168"/>
      <c r="G253" s="167"/>
      <c r="H253" s="172"/>
      <c r="I253" s="168"/>
      <c r="J253" s="167"/>
      <c r="K253" s="168"/>
      <c r="L253" s="167"/>
      <c r="M253" s="172"/>
      <c r="N253" s="168"/>
      <c r="O253" s="57"/>
      <c r="P253" s="157"/>
      <c r="Q253" s="160"/>
      <c r="R253" s="154"/>
      <c r="S253" s="157"/>
      <c r="T253" s="154"/>
      <c r="U253" s="157"/>
      <c r="V253" s="154"/>
      <c r="AB253" s="44"/>
      <c r="AC253" s="1" t="str">
        <f>IF($Q253="","0",VLOOKUP($Q253,登録データ!$Q$4:$R$19,2,FALSE))</f>
        <v>0</v>
      </c>
      <c r="AD253" s="1" t="str">
        <f t="shared" si="218"/>
        <v>00</v>
      </c>
      <c r="AE253" s="1" t="str">
        <f t="shared" si="219"/>
        <v/>
      </c>
      <c r="AF253" s="1" t="str">
        <f t="shared" si="215"/>
        <v>000000</v>
      </c>
      <c r="AG253" s="1" t="str">
        <f t="shared" si="216"/>
        <v/>
      </c>
      <c r="AH253" s="1">
        <f t="shared" si="220"/>
        <v>0</v>
      </c>
      <c r="AI253" s="197"/>
      <c r="AJ253" s="197"/>
    </row>
    <row r="254" spans="2:36" ht="19.5" thickBot="1">
      <c r="B254" s="196"/>
      <c r="C254" s="164"/>
      <c r="D254" s="169"/>
      <c r="E254" s="173"/>
      <c r="F254" s="170"/>
      <c r="G254" s="169"/>
      <c r="H254" s="173"/>
      <c r="I254" s="170"/>
      <c r="J254" s="169"/>
      <c r="K254" s="170"/>
      <c r="L254" s="169"/>
      <c r="M254" s="173"/>
      <c r="N254" s="170"/>
      <c r="O254" s="59"/>
      <c r="P254" s="158"/>
      <c r="Q254" s="161"/>
      <c r="R254" s="155"/>
      <c r="S254" s="158"/>
      <c r="T254" s="155"/>
      <c r="U254" s="158"/>
      <c r="V254" s="155"/>
      <c r="AB254" s="44"/>
      <c r="AC254" s="1" t="str">
        <f>IF($Q254="","0",VLOOKUP($Q254,登録データ!$Q$4:$R$19,2,FALSE))</f>
        <v>0</v>
      </c>
      <c r="AD254" s="1" t="str">
        <f t="shared" si="218"/>
        <v>00</v>
      </c>
      <c r="AE254" s="1" t="str">
        <f t="shared" si="219"/>
        <v/>
      </c>
      <c r="AF254" s="1" t="str">
        <f t="shared" si="215"/>
        <v>000000</v>
      </c>
      <c r="AG254" s="1" t="str">
        <f t="shared" si="216"/>
        <v/>
      </c>
      <c r="AH254" s="1">
        <f t="shared" si="220"/>
        <v>0</v>
      </c>
      <c r="AI254" s="197"/>
      <c r="AJ254" s="197"/>
    </row>
    <row r="255" spans="2:36" ht="19.5" thickTop="1">
      <c r="B255" s="195">
        <v>79</v>
      </c>
      <c r="C255" s="162"/>
      <c r="D255" s="165"/>
      <c r="E255" s="171"/>
      <c r="F255" s="166"/>
      <c r="G255" s="165"/>
      <c r="H255" s="171"/>
      <c r="I255" s="166"/>
      <c r="J255" s="165"/>
      <c r="K255" s="166"/>
      <c r="L255" s="165"/>
      <c r="M255" s="171"/>
      <c r="N255" s="166"/>
      <c r="O255" s="56"/>
      <c r="P255" s="156" t="s">
        <v>169</v>
      </c>
      <c r="Q255" s="159"/>
      <c r="R255" s="153"/>
      <c r="S255" s="156" t="str">
        <f t="shared" ref="S255" si="262">IF($Q255="","",IF(OR(RIGHT($Q255,1)="m",RIGHT($Q255,1)="H"),"分",""))</f>
        <v/>
      </c>
      <c r="T255" s="153"/>
      <c r="U255" s="157" t="str">
        <f t="shared" ref="U255" si="263">IF($Q255="","",IF(OR(RIGHT($Q255,1)="m",RIGHT($Q255,1)="H"),"秒","m"))</f>
        <v/>
      </c>
      <c r="V255" s="153"/>
      <c r="AB255" s="44"/>
      <c r="AC255" s="1" t="str">
        <f>IF($Q255="","0",VLOOKUP($Q255,登録データ!$Q$4:$R$19,2,FALSE))</f>
        <v>0</v>
      </c>
      <c r="AD255" s="1" t="str">
        <f t="shared" si="218"/>
        <v>00</v>
      </c>
      <c r="AE255" s="1" t="str">
        <f t="shared" si="219"/>
        <v/>
      </c>
      <c r="AF255" s="1" t="str">
        <f t="shared" si="215"/>
        <v>000000</v>
      </c>
      <c r="AG255" s="1" t="str">
        <f t="shared" si="216"/>
        <v/>
      </c>
      <c r="AH255" s="1">
        <f t="shared" si="220"/>
        <v>0</v>
      </c>
      <c r="AI255" s="197" t="str">
        <f>IF($C255="","",IF($C255="@",0,IF(COUNTIF($C$21:$C$620,$C255)=1,0,1)))</f>
        <v/>
      </c>
      <c r="AJ255" s="197" t="str">
        <f t="shared" ref="AJ255" si="264">IF($O255="","",IF(OR($O255="北海道",$O255="東京都",$O255="大阪府",$O255="京都府",RIGHT($O255,1)="県"),0,1))</f>
        <v/>
      </c>
    </row>
    <row r="256" spans="2:36">
      <c r="B256" s="122"/>
      <c r="C256" s="163"/>
      <c r="D256" s="167"/>
      <c r="E256" s="172"/>
      <c r="F256" s="168"/>
      <c r="G256" s="167"/>
      <c r="H256" s="172"/>
      <c r="I256" s="168"/>
      <c r="J256" s="167"/>
      <c r="K256" s="168"/>
      <c r="L256" s="167"/>
      <c r="M256" s="172"/>
      <c r="N256" s="168"/>
      <c r="O256" s="57"/>
      <c r="P256" s="157"/>
      <c r="Q256" s="160"/>
      <c r="R256" s="154"/>
      <c r="S256" s="157"/>
      <c r="T256" s="154"/>
      <c r="U256" s="157"/>
      <c r="V256" s="154"/>
      <c r="AB256" s="44"/>
      <c r="AC256" s="1" t="str">
        <f>IF($Q256="","0",VLOOKUP($Q256,登録データ!$Q$4:$R$19,2,FALSE))</f>
        <v>0</v>
      </c>
      <c r="AD256" s="1" t="str">
        <f t="shared" si="218"/>
        <v>00</v>
      </c>
      <c r="AE256" s="1" t="str">
        <f t="shared" si="219"/>
        <v/>
      </c>
      <c r="AF256" s="1" t="str">
        <f t="shared" si="215"/>
        <v>000000</v>
      </c>
      <c r="AG256" s="1" t="str">
        <f t="shared" si="216"/>
        <v/>
      </c>
      <c r="AH256" s="1">
        <f t="shared" si="220"/>
        <v>0</v>
      </c>
      <c r="AI256" s="197"/>
      <c r="AJ256" s="197"/>
    </row>
    <row r="257" spans="2:36" ht="19.5" thickBot="1">
      <c r="B257" s="196"/>
      <c r="C257" s="164"/>
      <c r="D257" s="169"/>
      <c r="E257" s="173"/>
      <c r="F257" s="170"/>
      <c r="G257" s="169"/>
      <c r="H257" s="173"/>
      <c r="I257" s="170"/>
      <c r="J257" s="169"/>
      <c r="K257" s="170"/>
      <c r="L257" s="169"/>
      <c r="M257" s="173"/>
      <c r="N257" s="170"/>
      <c r="O257" s="59"/>
      <c r="P257" s="158"/>
      <c r="Q257" s="161"/>
      <c r="R257" s="155"/>
      <c r="S257" s="158"/>
      <c r="T257" s="155"/>
      <c r="U257" s="158"/>
      <c r="V257" s="155"/>
      <c r="AB257" s="44"/>
      <c r="AC257" s="1" t="str">
        <f>IF($Q257="","0",VLOOKUP($Q257,登録データ!$Q$4:$R$19,2,FALSE))</f>
        <v>0</v>
      </c>
      <c r="AD257" s="1" t="str">
        <f t="shared" si="218"/>
        <v>00</v>
      </c>
      <c r="AE257" s="1" t="str">
        <f t="shared" si="219"/>
        <v/>
      </c>
      <c r="AF257" s="1" t="str">
        <f t="shared" si="215"/>
        <v>000000</v>
      </c>
      <c r="AG257" s="1" t="str">
        <f t="shared" si="216"/>
        <v/>
      </c>
      <c r="AH257" s="1">
        <f t="shared" si="220"/>
        <v>0</v>
      </c>
      <c r="AI257" s="197"/>
      <c r="AJ257" s="197"/>
    </row>
    <row r="258" spans="2:36" ht="19.5" thickTop="1">
      <c r="B258" s="195">
        <v>80</v>
      </c>
      <c r="C258" s="162"/>
      <c r="D258" s="165"/>
      <c r="E258" s="171"/>
      <c r="F258" s="166"/>
      <c r="G258" s="165"/>
      <c r="H258" s="171"/>
      <c r="I258" s="166"/>
      <c r="J258" s="165"/>
      <c r="K258" s="166"/>
      <c r="L258" s="165"/>
      <c r="M258" s="171"/>
      <c r="N258" s="166"/>
      <c r="O258" s="56"/>
      <c r="P258" s="156" t="s">
        <v>169</v>
      </c>
      <c r="Q258" s="159"/>
      <c r="R258" s="153"/>
      <c r="S258" s="156" t="str">
        <f t="shared" ref="S258" si="265">IF($Q258="","",IF(OR(RIGHT($Q258,1)="m",RIGHT($Q258,1)="H"),"分",""))</f>
        <v/>
      </c>
      <c r="T258" s="153"/>
      <c r="U258" s="157" t="str">
        <f t="shared" ref="U258" si="266">IF($Q258="","",IF(OR(RIGHT($Q258,1)="m",RIGHT($Q258,1)="H"),"秒","m"))</f>
        <v/>
      </c>
      <c r="V258" s="153"/>
      <c r="AB258" s="44"/>
      <c r="AC258" s="1" t="str">
        <f>IF($Q258="","0",VLOOKUP($Q258,登録データ!$Q$4:$R$19,2,FALSE))</f>
        <v>0</v>
      </c>
      <c r="AD258" s="1" t="str">
        <f t="shared" si="218"/>
        <v>00</v>
      </c>
      <c r="AE258" s="1" t="str">
        <f t="shared" si="219"/>
        <v/>
      </c>
      <c r="AF258" s="1" t="str">
        <f t="shared" si="215"/>
        <v>000000</v>
      </c>
      <c r="AG258" s="1" t="str">
        <f t="shared" si="216"/>
        <v/>
      </c>
      <c r="AH258" s="1">
        <f t="shared" si="220"/>
        <v>0</v>
      </c>
      <c r="AI258" s="197" t="str">
        <f>IF($C258="","",IF($C258="@",0,IF(COUNTIF($C$21:$C$620,$C258)=1,0,1)))</f>
        <v/>
      </c>
      <c r="AJ258" s="197" t="str">
        <f t="shared" ref="AJ258" si="267">IF($O258="","",IF(OR($O258="北海道",$O258="東京都",$O258="大阪府",$O258="京都府",RIGHT($O258,1)="県"),0,1))</f>
        <v/>
      </c>
    </row>
    <row r="259" spans="2:36">
      <c r="B259" s="122"/>
      <c r="C259" s="163"/>
      <c r="D259" s="167"/>
      <c r="E259" s="172"/>
      <c r="F259" s="168"/>
      <c r="G259" s="167"/>
      <c r="H259" s="172"/>
      <c r="I259" s="168"/>
      <c r="J259" s="167"/>
      <c r="K259" s="168"/>
      <c r="L259" s="167"/>
      <c r="M259" s="172"/>
      <c r="N259" s="168"/>
      <c r="O259" s="57"/>
      <c r="P259" s="157"/>
      <c r="Q259" s="160"/>
      <c r="R259" s="154"/>
      <c r="S259" s="157"/>
      <c r="T259" s="154"/>
      <c r="U259" s="157"/>
      <c r="V259" s="154"/>
      <c r="AB259" s="44"/>
      <c r="AC259" s="1" t="str">
        <f>IF($Q259="","0",VLOOKUP($Q259,登録データ!$Q$4:$R$19,2,FALSE))</f>
        <v>0</v>
      </c>
      <c r="AD259" s="1" t="str">
        <f t="shared" si="218"/>
        <v>00</v>
      </c>
      <c r="AE259" s="1" t="str">
        <f t="shared" si="219"/>
        <v/>
      </c>
      <c r="AF259" s="1" t="str">
        <f t="shared" si="215"/>
        <v>000000</v>
      </c>
      <c r="AG259" s="1" t="str">
        <f t="shared" si="216"/>
        <v/>
      </c>
      <c r="AH259" s="1">
        <f t="shared" si="220"/>
        <v>0</v>
      </c>
      <c r="AI259" s="197"/>
      <c r="AJ259" s="197"/>
    </row>
    <row r="260" spans="2:36" ht="19.5" thickBot="1">
      <c r="B260" s="196"/>
      <c r="C260" s="164"/>
      <c r="D260" s="169"/>
      <c r="E260" s="173"/>
      <c r="F260" s="170"/>
      <c r="G260" s="169"/>
      <c r="H260" s="173"/>
      <c r="I260" s="170"/>
      <c r="J260" s="169"/>
      <c r="K260" s="170"/>
      <c r="L260" s="169"/>
      <c r="M260" s="173"/>
      <c r="N260" s="170"/>
      <c r="O260" s="59"/>
      <c r="P260" s="158"/>
      <c r="Q260" s="161"/>
      <c r="R260" s="155"/>
      <c r="S260" s="158"/>
      <c r="T260" s="155"/>
      <c r="U260" s="158"/>
      <c r="V260" s="155"/>
      <c r="AB260" s="44"/>
      <c r="AC260" s="1" t="str">
        <f>IF($Q260="","0",VLOOKUP($Q260,登録データ!$Q$4:$R$19,2,FALSE))</f>
        <v>0</v>
      </c>
      <c r="AD260" s="1" t="str">
        <f t="shared" si="218"/>
        <v>00</v>
      </c>
      <c r="AE260" s="1" t="str">
        <f t="shared" si="219"/>
        <v/>
      </c>
      <c r="AF260" s="1" t="str">
        <f t="shared" si="215"/>
        <v>000000</v>
      </c>
      <c r="AG260" s="1" t="str">
        <f t="shared" si="216"/>
        <v/>
      </c>
      <c r="AH260" s="1">
        <f t="shared" si="220"/>
        <v>0</v>
      </c>
      <c r="AI260" s="197"/>
      <c r="AJ260" s="197"/>
    </row>
    <row r="261" spans="2:36" ht="19.5" thickTop="1">
      <c r="B261" s="195">
        <v>81</v>
      </c>
      <c r="C261" s="162"/>
      <c r="D261" s="165"/>
      <c r="E261" s="171"/>
      <c r="F261" s="166"/>
      <c r="G261" s="165"/>
      <c r="H261" s="171"/>
      <c r="I261" s="166"/>
      <c r="J261" s="165"/>
      <c r="K261" s="166"/>
      <c r="L261" s="165"/>
      <c r="M261" s="171"/>
      <c r="N261" s="166"/>
      <c r="O261" s="56"/>
      <c r="P261" s="156" t="s">
        <v>169</v>
      </c>
      <c r="Q261" s="159"/>
      <c r="R261" s="153"/>
      <c r="S261" s="156" t="str">
        <f t="shared" ref="S261" si="268">IF($Q261="","",IF(OR(RIGHT($Q261,1)="m",RIGHT($Q261,1)="H"),"分",""))</f>
        <v/>
      </c>
      <c r="T261" s="153"/>
      <c r="U261" s="157" t="str">
        <f t="shared" ref="U261" si="269">IF($Q261="","",IF(OR(RIGHT($Q261,1)="m",RIGHT($Q261,1)="H"),"秒","m"))</f>
        <v/>
      </c>
      <c r="V261" s="153"/>
      <c r="AB261" s="44"/>
      <c r="AC261" s="1" t="str">
        <f>IF($Q261="","0",VLOOKUP($Q261,登録データ!$Q$4:$R$19,2,FALSE))</f>
        <v>0</v>
      </c>
      <c r="AD261" s="1" t="str">
        <f t="shared" si="218"/>
        <v>00</v>
      </c>
      <c r="AE261" s="1" t="str">
        <f t="shared" si="219"/>
        <v/>
      </c>
      <c r="AF261" s="1" t="str">
        <f t="shared" si="215"/>
        <v>000000</v>
      </c>
      <c r="AG261" s="1" t="str">
        <f t="shared" si="216"/>
        <v/>
      </c>
      <c r="AH261" s="1">
        <f t="shared" si="220"/>
        <v>0</v>
      </c>
      <c r="AI261" s="197" t="str">
        <f>IF($C261="","",IF($C261="@",0,IF(COUNTIF($C$21:$C$620,$C261)=1,0,1)))</f>
        <v/>
      </c>
      <c r="AJ261" s="197" t="str">
        <f t="shared" ref="AJ261" si="270">IF($O261="","",IF(OR($O261="北海道",$O261="東京都",$O261="大阪府",$O261="京都府",RIGHT($O261,1)="県"),0,1))</f>
        <v/>
      </c>
    </row>
    <row r="262" spans="2:36">
      <c r="B262" s="122"/>
      <c r="C262" s="163"/>
      <c r="D262" s="167"/>
      <c r="E262" s="172"/>
      <c r="F262" s="168"/>
      <c r="G262" s="167"/>
      <c r="H262" s="172"/>
      <c r="I262" s="168"/>
      <c r="J262" s="167"/>
      <c r="K262" s="168"/>
      <c r="L262" s="167"/>
      <c r="M262" s="172"/>
      <c r="N262" s="168"/>
      <c r="O262" s="57"/>
      <c r="P262" s="157"/>
      <c r="Q262" s="160"/>
      <c r="R262" s="154"/>
      <c r="S262" s="157"/>
      <c r="T262" s="154"/>
      <c r="U262" s="157"/>
      <c r="V262" s="154"/>
      <c r="AB262" s="44"/>
      <c r="AC262" s="1" t="str">
        <f>IF($Q262="","0",VLOOKUP($Q262,登録データ!$Q$4:$R$19,2,FALSE))</f>
        <v>0</v>
      </c>
      <c r="AD262" s="1" t="str">
        <f t="shared" si="218"/>
        <v>00</v>
      </c>
      <c r="AE262" s="1" t="str">
        <f t="shared" si="219"/>
        <v/>
      </c>
      <c r="AF262" s="1" t="str">
        <f t="shared" si="215"/>
        <v>000000</v>
      </c>
      <c r="AG262" s="1" t="str">
        <f t="shared" si="216"/>
        <v/>
      </c>
      <c r="AH262" s="1">
        <f t="shared" si="220"/>
        <v>0</v>
      </c>
      <c r="AI262" s="197"/>
      <c r="AJ262" s="197"/>
    </row>
    <row r="263" spans="2:36" ht="19.5" thickBot="1">
      <c r="B263" s="196"/>
      <c r="C263" s="164"/>
      <c r="D263" s="169"/>
      <c r="E263" s="173"/>
      <c r="F263" s="170"/>
      <c r="G263" s="169"/>
      <c r="H263" s="173"/>
      <c r="I263" s="170"/>
      <c r="J263" s="169"/>
      <c r="K263" s="170"/>
      <c r="L263" s="169"/>
      <c r="M263" s="173"/>
      <c r="N263" s="170"/>
      <c r="O263" s="59"/>
      <c r="P263" s="158"/>
      <c r="Q263" s="161"/>
      <c r="R263" s="155"/>
      <c r="S263" s="158"/>
      <c r="T263" s="155"/>
      <c r="U263" s="158"/>
      <c r="V263" s="155"/>
      <c r="AB263" s="44"/>
      <c r="AC263" s="1" t="str">
        <f>IF($Q263="","0",VLOOKUP($Q263,登録データ!$Q$4:$R$19,2,FALSE))</f>
        <v>0</v>
      </c>
      <c r="AD263" s="1" t="str">
        <f t="shared" si="218"/>
        <v>00</v>
      </c>
      <c r="AE263" s="1" t="str">
        <f t="shared" si="219"/>
        <v/>
      </c>
      <c r="AF263" s="1" t="str">
        <f t="shared" si="215"/>
        <v>000000</v>
      </c>
      <c r="AG263" s="1" t="str">
        <f t="shared" si="216"/>
        <v/>
      </c>
      <c r="AH263" s="1">
        <f t="shared" si="220"/>
        <v>0</v>
      </c>
      <c r="AI263" s="197"/>
      <c r="AJ263" s="197"/>
    </row>
    <row r="264" spans="2:36" ht="19.5" thickTop="1">
      <c r="B264" s="195">
        <v>82</v>
      </c>
      <c r="C264" s="162"/>
      <c r="D264" s="165"/>
      <c r="E264" s="171"/>
      <c r="F264" s="166"/>
      <c r="G264" s="165"/>
      <c r="H264" s="171"/>
      <c r="I264" s="166"/>
      <c r="J264" s="165"/>
      <c r="K264" s="166"/>
      <c r="L264" s="165"/>
      <c r="M264" s="171"/>
      <c r="N264" s="166"/>
      <c r="O264" s="56"/>
      <c r="P264" s="156" t="s">
        <v>169</v>
      </c>
      <c r="Q264" s="159"/>
      <c r="R264" s="153"/>
      <c r="S264" s="156" t="str">
        <f t="shared" ref="S264" si="271">IF($Q264="","",IF(OR(RIGHT($Q264,1)="m",RIGHT($Q264,1)="H"),"分",""))</f>
        <v/>
      </c>
      <c r="T264" s="153"/>
      <c r="U264" s="157" t="str">
        <f t="shared" ref="U264" si="272">IF($Q264="","",IF(OR(RIGHT($Q264,1)="m",RIGHT($Q264,1)="H"),"秒","m"))</f>
        <v/>
      </c>
      <c r="V264" s="153"/>
      <c r="AB264" s="44"/>
      <c r="AC264" s="1" t="str">
        <f>IF($Q264="","0",VLOOKUP($Q264,登録データ!$Q$4:$R$19,2,FALSE))</f>
        <v>0</v>
      </c>
      <c r="AD264" s="1" t="str">
        <f t="shared" si="218"/>
        <v>00</v>
      </c>
      <c r="AE264" s="1" t="str">
        <f t="shared" si="219"/>
        <v/>
      </c>
      <c r="AF264" s="1" t="str">
        <f t="shared" si="215"/>
        <v>000000</v>
      </c>
      <c r="AG264" s="1" t="str">
        <f t="shared" si="216"/>
        <v/>
      </c>
      <c r="AH264" s="1">
        <f t="shared" si="220"/>
        <v>0</v>
      </c>
      <c r="AI264" s="197" t="str">
        <f>IF($C264="","",IF($C264="@",0,IF(COUNTIF($C$21:$C$620,$C264)=1,0,1)))</f>
        <v/>
      </c>
      <c r="AJ264" s="197" t="str">
        <f t="shared" ref="AJ264" si="273">IF($O264="","",IF(OR($O264="北海道",$O264="東京都",$O264="大阪府",$O264="京都府",RIGHT($O264,1)="県"),0,1))</f>
        <v/>
      </c>
    </row>
    <row r="265" spans="2:36">
      <c r="B265" s="122"/>
      <c r="C265" s="163"/>
      <c r="D265" s="167"/>
      <c r="E265" s="172"/>
      <c r="F265" s="168"/>
      <c r="G265" s="167"/>
      <c r="H265" s="172"/>
      <c r="I265" s="168"/>
      <c r="J265" s="167"/>
      <c r="K265" s="168"/>
      <c r="L265" s="167"/>
      <c r="M265" s="172"/>
      <c r="N265" s="168"/>
      <c r="O265" s="57"/>
      <c r="P265" s="157"/>
      <c r="Q265" s="160"/>
      <c r="R265" s="154"/>
      <c r="S265" s="157"/>
      <c r="T265" s="154"/>
      <c r="U265" s="157"/>
      <c r="V265" s="154"/>
      <c r="AB265" s="44"/>
      <c r="AC265" s="1" t="str">
        <f>IF($Q265="","0",VLOOKUP($Q265,登録データ!$Q$4:$R$19,2,FALSE))</f>
        <v>0</v>
      </c>
      <c r="AD265" s="1" t="str">
        <f t="shared" si="218"/>
        <v>00</v>
      </c>
      <c r="AE265" s="1" t="str">
        <f t="shared" si="219"/>
        <v/>
      </c>
      <c r="AF265" s="1" t="str">
        <f t="shared" si="215"/>
        <v>000000</v>
      </c>
      <c r="AG265" s="1" t="str">
        <f t="shared" si="216"/>
        <v/>
      </c>
      <c r="AH265" s="1">
        <f t="shared" si="220"/>
        <v>0</v>
      </c>
      <c r="AI265" s="197"/>
      <c r="AJ265" s="197"/>
    </row>
    <row r="266" spans="2:36" ht="19.5" thickBot="1">
      <c r="B266" s="196"/>
      <c r="C266" s="164"/>
      <c r="D266" s="169"/>
      <c r="E266" s="173"/>
      <c r="F266" s="170"/>
      <c r="G266" s="169"/>
      <c r="H266" s="173"/>
      <c r="I266" s="170"/>
      <c r="J266" s="169"/>
      <c r="K266" s="170"/>
      <c r="L266" s="169"/>
      <c r="M266" s="173"/>
      <c r="N266" s="170"/>
      <c r="O266" s="59"/>
      <c r="P266" s="158"/>
      <c r="Q266" s="161"/>
      <c r="R266" s="155"/>
      <c r="S266" s="158"/>
      <c r="T266" s="155"/>
      <c r="U266" s="158"/>
      <c r="V266" s="155"/>
      <c r="AB266" s="44"/>
      <c r="AC266" s="1" t="str">
        <f>IF($Q266="","0",VLOOKUP($Q266,登録データ!$Q$4:$R$19,2,FALSE))</f>
        <v>0</v>
      </c>
      <c r="AD266" s="1" t="str">
        <f t="shared" si="218"/>
        <v>00</v>
      </c>
      <c r="AE266" s="1" t="str">
        <f t="shared" si="219"/>
        <v/>
      </c>
      <c r="AF266" s="1" t="str">
        <f t="shared" si="215"/>
        <v>000000</v>
      </c>
      <c r="AG266" s="1" t="str">
        <f t="shared" si="216"/>
        <v/>
      </c>
      <c r="AH266" s="1">
        <f t="shared" si="220"/>
        <v>0</v>
      </c>
      <c r="AI266" s="197"/>
      <c r="AJ266" s="197"/>
    </row>
    <row r="267" spans="2:36" ht="19.5" thickTop="1">
      <c r="B267" s="195">
        <v>83</v>
      </c>
      <c r="C267" s="162"/>
      <c r="D267" s="165"/>
      <c r="E267" s="171"/>
      <c r="F267" s="166"/>
      <c r="G267" s="165"/>
      <c r="H267" s="171"/>
      <c r="I267" s="166"/>
      <c r="J267" s="165"/>
      <c r="K267" s="166"/>
      <c r="L267" s="165"/>
      <c r="M267" s="171"/>
      <c r="N267" s="166"/>
      <c r="O267" s="56"/>
      <c r="P267" s="156" t="s">
        <v>169</v>
      </c>
      <c r="Q267" s="159"/>
      <c r="R267" s="153"/>
      <c r="S267" s="156" t="str">
        <f t="shared" ref="S267" si="274">IF($Q267="","",IF(OR(RIGHT($Q267,1)="m",RIGHT($Q267,1)="H"),"分",""))</f>
        <v/>
      </c>
      <c r="T267" s="153"/>
      <c r="U267" s="157" t="str">
        <f t="shared" ref="U267" si="275">IF($Q267="","",IF(OR(RIGHT($Q267,1)="m",RIGHT($Q267,1)="H"),"秒","m"))</f>
        <v/>
      </c>
      <c r="V267" s="153"/>
      <c r="AB267" s="44"/>
      <c r="AC267" s="1" t="str">
        <f>IF($Q267="","0",VLOOKUP($Q267,登録データ!$Q$4:$R$19,2,FALSE))</f>
        <v>0</v>
      </c>
      <c r="AD267" s="1" t="str">
        <f t="shared" si="218"/>
        <v>00</v>
      </c>
      <c r="AE267" s="1" t="str">
        <f t="shared" si="219"/>
        <v/>
      </c>
      <c r="AF267" s="1" t="str">
        <f t="shared" si="215"/>
        <v>000000</v>
      </c>
      <c r="AG267" s="1" t="str">
        <f t="shared" si="216"/>
        <v/>
      </c>
      <c r="AH267" s="1">
        <f t="shared" si="220"/>
        <v>0</v>
      </c>
      <c r="AI267" s="197" t="str">
        <f>IF($C267="","",IF($C267="@",0,IF(COUNTIF($C$21:$C$620,$C267)=1,0,1)))</f>
        <v/>
      </c>
      <c r="AJ267" s="197" t="str">
        <f t="shared" ref="AJ267" si="276">IF($O267="","",IF(OR($O267="北海道",$O267="東京都",$O267="大阪府",$O267="京都府",RIGHT($O267,1)="県"),0,1))</f>
        <v/>
      </c>
    </row>
    <row r="268" spans="2:36">
      <c r="B268" s="122"/>
      <c r="C268" s="163"/>
      <c r="D268" s="167"/>
      <c r="E268" s="172"/>
      <c r="F268" s="168"/>
      <c r="G268" s="167"/>
      <c r="H268" s="172"/>
      <c r="I268" s="168"/>
      <c r="J268" s="167"/>
      <c r="K268" s="168"/>
      <c r="L268" s="167"/>
      <c r="M268" s="172"/>
      <c r="N268" s="168"/>
      <c r="O268" s="57"/>
      <c r="P268" s="157"/>
      <c r="Q268" s="160"/>
      <c r="R268" s="154"/>
      <c r="S268" s="157"/>
      <c r="T268" s="154"/>
      <c r="U268" s="157"/>
      <c r="V268" s="154"/>
      <c r="AB268" s="44"/>
      <c r="AC268" s="1" t="str">
        <f>IF($Q268="","0",VLOOKUP($Q268,登録データ!$Q$4:$R$19,2,FALSE))</f>
        <v>0</v>
      </c>
      <c r="AD268" s="1" t="str">
        <f t="shared" si="218"/>
        <v>00</v>
      </c>
      <c r="AE268" s="1" t="str">
        <f t="shared" si="219"/>
        <v/>
      </c>
      <c r="AF268" s="1" t="str">
        <f t="shared" si="215"/>
        <v>000000</v>
      </c>
      <c r="AG268" s="1" t="str">
        <f t="shared" si="216"/>
        <v/>
      </c>
      <c r="AH268" s="1">
        <f t="shared" si="220"/>
        <v>0</v>
      </c>
      <c r="AI268" s="197"/>
      <c r="AJ268" s="197"/>
    </row>
    <row r="269" spans="2:36" ht="19.5" thickBot="1">
      <c r="B269" s="196"/>
      <c r="C269" s="164"/>
      <c r="D269" s="169"/>
      <c r="E269" s="173"/>
      <c r="F269" s="170"/>
      <c r="G269" s="169"/>
      <c r="H269" s="173"/>
      <c r="I269" s="170"/>
      <c r="J269" s="169"/>
      <c r="K269" s="170"/>
      <c r="L269" s="169"/>
      <c r="M269" s="173"/>
      <c r="N269" s="170"/>
      <c r="O269" s="59"/>
      <c r="P269" s="158"/>
      <c r="Q269" s="161"/>
      <c r="R269" s="155"/>
      <c r="S269" s="158"/>
      <c r="T269" s="155"/>
      <c r="U269" s="158"/>
      <c r="V269" s="155"/>
      <c r="AB269" s="44"/>
      <c r="AC269" s="1" t="str">
        <f>IF($Q269="","0",VLOOKUP($Q269,登録データ!$Q$4:$R$19,2,FALSE))</f>
        <v>0</v>
      </c>
      <c r="AD269" s="1" t="str">
        <f t="shared" si="218"/>
        <v>00</v>
      </c>
      <c r="AE269" s="1" t="str">
        <f t="shared" si="219"/>
        <v/>
      </c>
      <c r="AF269" s="1" t="str">
        <f t="shared" si="215"/>
        <v>000000</v>
      </c>
      <c r="AG269" s="1" t="str">
        <f t="shared" si="216"/>
        <v/>
      </c>
      <c r="AH269" s="1">
        <f t="shared" si="220"/>
        <v>0</v>
      </c>
      <c r="AI269" s="197"/>
      <c r="AJ269" s="197"/>
    </row>
    <row r="270" spans="2:36" ht="19.5" thickTop="1">
      <c r="B270" s="195">
        <v>84</v>
      </c>
      <c r="C270" s="162"/>
      <c r="D270" s="165"/>
      <c r="E270" s="171"/>
      <c r="F270" s="166"/>
      <c r="G270" s="165"/>
      <c r="H270" s="171"/>
      <c r="I270" s="166"/>
      <c r="J270" s="165"/>
      <c r="K270" s="166"/>
      <c r="L270" s="165"/>
      <c r="M270" s="171"/>
      <c r="N270" s="166"/>
      <c r="O270" s="56"/>
      <c r="P270" s="156" t="s">
        <v>169</v>
      </c>
      <c r="Q270" s="159"/>
      <c r="R270" s="153"/>
      <c r="S270" s="156" t="str">
        <f t="shared" ref="S270" si="277">IF($Q270="","",IF(OR(RIGHT($Q270,1)="m",RIGHT($Q270,1)="H"),"分",""))</f>
        <v/>
      </c>
      <c r="T270" s="153"/>
      <c r="U270" s="157" t="str">
        <f t="shared" ref="U270" si="278">IF($Q270="","",IF(OR(RIGHT($Q270,1)="m",RIGHT($Q270,1)="H"),"秒","m"))</f>
        <v/>
      </c>
      <c r="V270" s="153"/>
      <c r="AB270" s="44"/>
      <c r="AC270" s="1" t="str">
        <f>IF($Q270="","0",VLOOKUP($Q270,登録データ!$Q$4:$R$19,2,FALSE))</f>
        <v>0</v>
      </c>
      <c r="AD270" s="1" t="str">
        <f t="shared" si="218"/>
        <v>00</v>
      </c>
      <c r="AE270" s="1" t="str">
        <f t="shared" si="219"/>
        <v/>
      </c>
      <c r="AF270" s="1" t="str">
        <f t="shared" si="215"/>
        <v>000000</v>
      </c>
      <c r="AG270" s="1" t="str">
        <f t="shared" si="216"/>
        <v/>
      </c>
      <c r="AH270" s="1">
        <f t="shared" si="220"/>
        <v>0</v>
      </c>
      <c r="AI270" s="197" t="str">
        <f>IF($C270="","",IF($C270="@",0,IF(COUNTIF($C$21:$C$620,$C270)=1,0,1)))</f>
        <v/>
      </c>
      <c r="AJ270" s="197" t="str">
        <f t="shared" ref="AJ270" si="279">IF($O270="","",IF(OR($O270="北海道",$O270="東京都",$O270="大阪府",$O270="京都府",RIGHT($O270,1)="県"),0,1))</f>
        <v/>
      </c>
    </row>
    <row r="271" spans="2:36">
      <c r="B271" s="122"/>
      <c r="C271" s="163"/>
      <c r="D271" s="167"/>
      <c r="E271" s="172"/>
      <c r="F271" s="168"/>
      <c r="G271" s="167"/>
      <c r="H271" s="172"/>
      <c r="I271" s="168"/>
      <c r="J271" s="167"/>
      <c r="K271" s="168"/>
      <c r="L271" s="167"/>
      <c r="M271" s="172"/>
      <c r="N271" s="168"/>
      <c r="O271" s="57"/>
      <c r="P271" s="157"/>
      <c r="Q271" s="160"/>
      <c r="R271" s="154"/>
      <c r="S271" s="157"/>
      <c r="T271" s="154"/>
      <c r="U271" s="157"/>
      <c r="V271" s="154"/>
      <c r="AB271" s="44"/>
      <c r="AC271" s="1" t="str">
        <f>IF($Q271="","0",VLOOKUP($Q271,登録データ!$Q$4:$R$19,2,FALSE))</f>
        <v>0</v>
      </c>
      <c r="AD271" s="1" t="str">
        <f t="shared" si="218"/>
        <v>00</v>
      </c>
      <c r="AE271" s="1" t="str">
        <f t="shared" si="219"/>
        <v/>
      </c>
      <c r="AF271" s="1" t="str">
        <f t="shared" si="215"/>
        <v>000000</v>
      </c>
      <c r="AG271" s="1" t="str">
        <f t="shared" si="216"/>
        <v/>
      </c>
      <c r="AH271" s="1">
        <f t="shared" si="220"/>
        <v>0</v>
      </c>
      <c r="AI271" s="197"/>
      <c r="AJ271" s="197"/>
    </row>
    <row r="272" spans="2:36" ht="19.5" thickBot="1">
      <c r="B272" s="196"/>
      <c r="C272" s="164"/>
      <c r="D272" s="169"/>
      <c r="E272" s="173"/>
      <c r="F272" s="170"/>
      <c r="G272" s="169"/>
      <c r="H272" s="173"/>
      <c r="I272" s="170"/>
      <c r="J272" s="169"/>
      <c r="K272" s="170"/>
      <c r="L272" s="169"/>
      <c r="M272" s="173"/>
      <c r="N272" s="170"/>
      <c r="O272" s="59"/>
      <c r="P272" s="158"/>
      <c r="Q272" s="161"/>
      <c r="R272" s="155"/>
      <c r="S272" s="158"/>
      <c r="T272" s="155"/>
      <c r="U272" s="158"/>
      <c r="V272" s="155"/>
      <c r="AB272" s="44"/>
      <c r="AC272" s="1" t="str">
        <f>IF($Q272="","0",VLOOKUP($Q272,登録データ!$Q$4:$R$19,2,FALSE))</f>
        <v>0</v>
      </c>
      <c r="AD272" s="1" t="str">
        <f t="shared" si="218"/>
        <v>00</v>
      </c>
      <c r="AE272" s="1" t="str">
        <f t="shared" si="219"/>
        <v/>
      </c>
      <c r="AF272" s="1" t="str">
        <f t="shared" si="215"/>
        <v>000000</v>
      </c>
      <c r="AG272" s="1" t="str">
        <f t="shared" si="216"/>
        <v/>
      </c>
      <c r="AH272" s="1">
        <f t="shared" si="220"/>
        <v>0</v>
      </c>
      <c r="AI272" s="197"/>
      <c r="AJ272" s="197"/>
    </row>
    <row r="273" spans="2:36" ht="19.5" thickTop="1">
      <c r="B273" s="195">
        <v>85</v>
      </c>
      <c r="C273" s="162"/>
      <c r="D273" s="165"/>
      <c r="E273" s="171"/>
      <c r="F273" s="166"/>
      <c r="G273" s="165"/>
      <c r="H273" s="171"/>
      <c r="I273" s="166"/>
      <c r="J273" s="165"/>
      <c r="K273" s="166"/>
      <c r="L273" s="165"/>
      <c r="M273" s="171"/>
      <c r="N273" s="166"/>
      <c r="O273" s="56"/>
      <c r="P273" s="156" t="s">
        <v>169</v>
      </c>
      <c r="Q273" s="159"/>
      <c r="R273" s="153"/>
      <c r="S273" s="156" t="str">
        <f t="shared" ref="S273" si="280">IF($Q273="","",IF(OR(RIGHT($Q273,1)="m",RIGHT($Q273,1)="H"),"分",""))</f>
        <v/>
      </c>
      <c r="T273" s="153"/>
      <c r="U273" s="157" t="str">
        <f t="shared" ref="U273" si="281">IF($Q273="","",IF(OR(RIGHT($Q273,1)="m",RIGHT($Q273,1)="H"),"秒","m"))</f>
        <v/>
      </c>
      <c r="V273" s="153"/>
      <c r="AB273" s="44"/>
      <c r="AC273" s="1" t="str">
        <f>IF($Q273="","0",VLOOKUP($Q273,登録データ!$Q$4:$R$19,2,FALSE))</f>
        <v>0</v>
      </c>
      <c r="AD273" s="1" t="str">
        <f t="shared" si="218"/>
        <v>00</v>
      </c>
      <c r="AE273" s="1" t="str">
        <f t="shared" si="219"/>
        <v/>
      </c>
      <c r="AF273" s="1" t="str">
        <f t="shared" si="215"/>
        <v>000000</v>
      </c>
      <c r="AG273" s="1" t="str">
        <f t="shared" si="216"/>
        <v/>
      </c>
      <c r="AH273" s="1">
        <f t="shared" si="220"/>
        <v>0</v>
      </c>
      <c r="AI273" s="197" t="str">
        <f>IF($C273="","",IF($C273="@",0,IF(COUNTIF($C$21:$C$620,$C273)=1,0,1)))</f>
        <v/>
      </c>
      <c r="AJ273" s="197" t="str">
        <f t="shared" ref="AJ273" si="282">IF($O273="","",IF(OR($O273="北海道",$O273="東京都",$O273="大阪府",$O273="京都府",RIGHT($O273,1)="県"),0,1))</f>
        <v/>
      </c>
    </row>
    <row r="274" spans="2:36">
      <c r="B274" s="122"/>
      <c r="C274" s="163"/>
      <c r="D274" s="167"/>
      <c r="E274" s="172"/>
      <c r="F274" s="168"/>
      <c r="G274" s="167"/>
      <c r="H274" s="172"/>
      <c r="I274" s="168"/>
      <c r="J274" s="167"/>
      <c r="K274" s="168"/>
      <c r="L274" s="167"/>
      <c r="M274" s="172"/>
      <c r="N274" s="168"/>
      <c r="O274" s="57"/>
      <c r="P274" s="157"/>
      <c r="Q274" s="160"/>
      <c r="R274" s="154"/>
      <c r="S274" s="157"/>
      <c r="T274" s="154"/>
      <c r="U274" s="157"/>
      <c r="V274" s="154"/>
      <c r="AB274" s="44"/>
      <c r="AC274" s="1" t="str">
        <f>IF($Q274="","0",VLOOKUP($Q274,登録データ!$Q$4:$R$19,2,FALSE))</f>
        <v>0</v>
      </c>
      <c r="AD274" s="1" t="str">
        <f t="shared" si="218"/>
        <v>00</v>
      </c>
      <c r="AE274" s="1" t="str">
        <f t="shared" si="219"/>
        <v/>
      </c>
      <c r="AF274" s="1" t="str">
        <f t="shared" si="215"/>
        <v>000000</v>
      </c>
      <c r="AG274" s="1" t="str">
        <f t="shared" si="216"/>
        <v/>
      </c>
      <c r="AH274" s="1">
        <f t="shared" si="220"/>
        <v>0</v>
      </c>
      <c r="AI274" s="197"/>
      <c r="AJ274" s="197"/>
    </row>
    <row r="275" spans="2:36" ht="19.5" thickBot="1">
      <c r="B275" s="196"/>
      <c r="C275" s="164"/>
      <c r="D275" s="169"/>
      <c r="E275" s="173"/>
      <c r="F275" s="170"/>
      <c r="G275" s="169"/>
      <c r="H275" s="173"/>
      <c r="I275" s="170"/>
      <c r="J275" s="169"/>
      <c r="K275" s="170"/>
      <c r="L275" s="169"/>
      <c r="M275" s="173"/>
      <c r="N275" s="170"/>
      <c r="O275" s="59"/>
      <c r="P275" s="158"/>
      <c r="Q275" s="161"/>
      <c r="R275" s="155"/>
      <c r="S275" s="158"/>
      <c r="T275" s="155"/>
      <c r="U275" s="158"/>
      <c r="V275" s="155"/>
      <c r="AB275" s="44"/>
      <c r="AC275" s="1" t="str">
        <f>IF($Q275="","0",VLOOKUP($Q275,登録データ!$Q$4:$R$19,2,FALSE))</f>
        <v>0</v>
      </c>
      <c r="AD275" s="1" t="str">
        <f t="shared" si="218"/>
        <v>00</v>
      </c>
      <c r="AE275" s="1" t="str">
        <f t="shared" si="219"/>
        <v/>
      </c>
      <c r="AF275" s="1" t="str">
        <f t="shared" si="215"/>
        <v>000000</v>
      </c>
      <c r="AG275" s="1" t="str">
        <f t="shared" si="216"/>
        <v/>
      </c>
      <c r="AH275" s="1">
        <f t="shared" si="220"/>
        <v>0</v>
      </c>
      <c r="AI275" s="197"/>
      <c r="AJ275" s="197"/>
    </row>
    <row r="276" spans="2:36" ht="19.5" thickTop="1">
      <c r="B276" s="195">
        <v>86</v>
      </c>
      <c r="C276" s="162"/>
      <c r="D276" s="165"/>
      <c r="E276" s="171"/>
      <c r="F276" s="166"/>
      <c r="G276" s="165"/>
      <c r="H276" s="171"/>
      <c r="I276" s="166"/>
      <c r="J276" s="165"/>
      <c r="K276" s="166"/>
      <c r="L276" s="165"/>
      <c r="M276" s="171"/>
      <c r="N276" s="166"/>
      <c r="O276" s="56"/>
      <c r="P276" s="156" t="s">
        <v>169</v>
      </c>
      <c r="Q276" s="159"/>
      <c r="R276" s="153"/>
      <c r="S276" s="156" t="str">
        <f t="shared" ref="S276" si="283">IF($Q276="","",IF(OR(RIGHT($Q276,1)="m",RIGHT($Q276,1)="H"),"分",""))</f>
        <v/>
      </c>
      <c r="T276" s="153"/>
      <c r="U276" s="157" t="str">
        <f t="shared" ref="U276" si="284">IF($Q276="","",IF(OR(RIGHT($Q276,1)="m",RIGHT($Q276,1)="H"),"秒","m"))</f>
        <v/>
      </c>
      <c r="V276" s="153"/>
      <c r="AB276" s="44"/>
      <c r="AC276" s="1" t="str">
        <f>IF($Q276="","0",VLOOKUP($Q276,登録データ!$Q$4:$R$19,2,FALSE))</f>
        <v>0</v>
      </c>
      <c r="AD276" s="1" t="str">
        <f t="shared" si="218"/>
        <v>00</v>
      </c>
      <c r="AE276" s="1" t="str">
        <f t="shared" si="219"/>
        <v/>
      </c>
      <c r="AF276" s="1" t="str">
        <f t="shared" si="215"/>
        <v>000000</v>
      </c>
      <c r="AG276" s="1" t="str">
        <f t="shared" si="216"/>
        <v/>
      </c>
      <c r="AH276" s="1">
        <f t="shared" si="220"/>
        <v>0</v>
      </c>
      <c r="AI276" s="197" t="str">
        <f>IF($C276="","",IF($C276="@",0,IF(COUNTIF($C$21:$C$620,$C276)=1,0,1)))</f>
        <v/>
      </c>
      <c r="AJ276" s="197" t="str">
        <f t="shared" ref="AJ276" si="285">IF($O276="","",IF(OR($O276="北海道",$O276="東京都",$O276="大阪府",$O276="京都府",RIGHT($O276,1)="県"),0,1))</f>
        <v/>
      </c>
    </row>
    <row r="277" spans="2:36">
      <c r="B277" s="122"/>
      <c r="C277" s="163"/>
      <c r="D277" s="167"/>
      <c r="E277" s="172"/>
      <c r="F277" s="168"/>
      <c r="G277" s="167"/>
      <c r="H277" s="172"/>
      <c r="I277" s="168"/>
      <c r="J277" s="167"/>
      <c r="K277" s="168"/>
      <c r="L277" s="167"/>
      <c r="M277" s="172"/>
      <c r="N277" s="168"/>
      <c r="O277" s="57"/>
      <c r="P277" s="157"/>
      <c r="Q277" s="160"/>
      <c r="R277" s="154"/>
      <c r="S277" s="157"/>
      <c r="T277" s="154"/>
      <c r="U277" s="157"/>
      <c r="V277" s="154"/>
      <c r="AB277" s="44"/>
      <c r="AC277" s="1" t="str">
        <f>IF($Q277="","0",VLOOKUP($Q277,登録データ!$Q$4:$R$19,2,FALSE))</f>
        <v>0</v>
      </c>
      <c r="AD277" s="1" t="str">
        <f t="shared" si="218"/>
        <v>00</v>
      </c>
      <c r="AE277" s="1" t="str">
        <f t="shared" si="219"/>
        <v/>
      </c>
      <c r="AF277" s="1" t="str">
        <f t="shared" ref="AF277:AF340" si="286">IF($AE277=2,IF($T277="","0000",CONCATENATE(RIGHT($T277+100,2),$AD277)),IF($T277="","000000",CONCATENATE(RIGHT($R277+100,2),RIGHT($T277+100,2),$AD277)))</f>
        <v>000000</v>
      </c>
      <c r="AG277" s="1" t="str">
        <f t="shared" ref="AG277:AG340" si="287">IF($Q277="","",CONCATENATE($AC277," ",IF($AE277=1,RIGHT($AF277+10000000,7),RIGHT($AF277+100000,5))))</f>
        <v/>
      </c>
      <c r="AH277" s="1">
        <f t="shared" si="220"/>
        <v>0</v>
      </c>
      <c r="AI277" s="197"/>
      <c r="AJ277" s="197"/>
    </row>
    <row r="278" spans="2:36" ht="19.5" thickBot="1">
      <c r="B278" s="196"/>
      <c r="C278" s="164"/>
      <c r="D278" s="169"/>
      <c r="E278" s="173"/>
      <c r="F278" s="170"/>
      <c r="G278" s="169"/>
      <c r="H278" s="173"/>
      <c r="I278" s="170"/>
      <c r="J278" s="169"/>
      <c r="K278" s="170"/>
      <c r="L278" s="169"/>
      <c r="M278" s="173"/>
      <c r="N278" s="170"/>
      <c r="O278" s="59"/>
      <c r="P278" s="158"/>
      <c r="Q278" s="161"/>
      <c r="R278" s="155"/>
      <c r="S278" s="158"/>
      <c r="T278" s="155"/>
      <c r="U278" s="158"/>
      <c r="V278" s="155"/>
      <c r="AB278" s="44"/>
      <c r="AC278" s="1" t="str">
        <f>IF($Q278="","0",VLOOKUP($Q278,登録データ!$Q$4:$R$19,2,FALSE))</f>
        <v>0</v>
      </c>
      <c r="AD278" s="1" t="str">
        <f t="shared" ref="AD278:AD341" si="288">IF($V278="","00",IF(LEN($V278)=1,$V278*10,$V278))</f>
        <v>00</v>
      </c>
      <c r="AE278" s="1" t="str">
        <f t="shared" ref="AE278:AE341" si="289">IF($Q278="","",IF(OR(RIGHT($Q278,1)="m",RIGHT($Q278,1)="H"),1,2))</f>
        <v/>
      </c>
      <c r="AF278" s="1" t="str">
        <f t="shared" si="286"/>
        <v>000000</v>
      </c>
      <c r="AG278" s="1" t="str">
        <f t="shared" si="287"/>
        <v/>
      </c>
      <c r="AH278" s="1">
        <f t="shared" ref="AH278:AH341" si="290">IF(OR(RIGHT($Q278,1)="m",RIGHT($Q278,1)="H",RIGHT($Q278,1)="W",RIGHT($Q278,1)="C"),IF(VALUE($Q278)&gt;59,1,0),0)</f>
        <v>0</v>
      </c>
      <c r="AI278" s="197"/>
      <c r="AJ278" s="197"/>
    </row>
    <row r="279" spans="2:36" ht="19.5" thickTop="1">
      <c r="B279" s="195">
        <v>87</v>
      </c>
      <c r="C279" s="162"/>
      <c r="D279" s="165"/>
      <c r="E279" s="171"/>
      <c r="F279" s="166"/>
      <c r="G279" s="165"/>
      <c r="H279" s="171"/>
      <c r="I279" s="166"/>
      <c r="J279" s="165"/>
      <c r="K279" s="166"/>
      <c r="L279" s="165"/>
      <c r="M279" s="171"/>
      <c r="N279" s="166"/>
      <c r="O279" s="56"/>
      <c r="P279" s="156" t="s">
        <v>169</v>
      </c>
      <c r="Q279" s="159"/>
      <c r="R279" s="153"/>
      <c r="S279" s="156" t="str">
        <f t="shared" ref="S279" si="291">IF($Q279="","",IF(OR(RIGHT($Q279,1)="m",RIGHT($Q279,1)="H"),"分",""))</f>
        <v/>
      </c>
      <c r="T279" s="153"/>
      <c r="U279" s="157" t="str">
        <f t="shared" ref="U279" si="292">IF($Q279="","",IF(OR(RIGHT($Q279,1)="m",RIGHT($Q279,1)="H"),"秒","m"))</f>
        <v/>
      </c>
      <c r="V279" s="153"/>
      <c r="AB279" s="44"/>
      <c r="AC279" s="1" t="str">
        <f>IF($Q279="","0",VLOOKUP($Q279,登録データ!$Q$4:$R$19,2,FALSE))</f>
        <v>0</v>
      </c>
      <c r="AD279" s="1" t="str">
        <f t="shared" si="288"/>
        <v>00</v>
      </c>
      <c r="AE279" s="1" t="str">
        <f t="shared" si="289"/>
        <v/>
      </c>
      <c r="AF279" s="1" t="str">
        <f t="shared" si="286"/>
        <v>000000</v>
      </c>
      <c r="AG279" s="1" t="str">
        <f t="shared" si="287"/>
        <v/>
      </c>
      <c r="AH279" s="1">
        <f t="shared" si="290"/>
        <v>0</v>
      </c>
      <c r="AI279" s="197" t="str">
        <f>IF($C279="","",IF($C279="@",0,IF(COUNTIF($C$21:$C$620,$C279)=1,0,1)))</f>
        <v/>
      </c>
      <c r="AJ279" s="197" t="str">
        <f t="shared" ref="AJ279" si="293">IF($O279="","",IF(OR($O279="北海道",$O279="東京都",$O279="大阪府",$O279="京都府",RIGHT($O279,1)="県"),0,1))</f>
        <v/>
      </c>
    </row>
    <row r="280" spans="2:36">
      <c r="B280" s="122"/>
      <c r="C280" s="163"/>
      <c r="D280" s="167"/>
      <c r="E280" s="172"/>
      <c r="F280" s="168"/>
      <c r="G280" s="167"/>
      <c r="H280" s="172"/>
      <c r="I280" s="168"/>
      <c r="J280" s="167"/>
      <c r="K280" s="168"/>
      <c r="L280" s="167"/>
      <c r="M280" s="172"/>
      <c r="N280" s="168"/>
      <c r="O280" s="57"/>
      <c r="P280" s="157"/>
      <c r="Q280" s="160"/>
      <c r="R280" s="154"/>
      <c r="S280" s="157"/>
      <c r="T280" s="154"/>
      <c r="U280" s="157"/>
      <c r="V280" s="154"/>
      <c r="AB280" s="44"/>
      <c r="AC280" s="1" t="str">
        <f>IF($Q280="","0",VLOOKUP($Q280,登録データ!$Q$4:$R$19,2,FALSE))</f>
        <v>0</v>
      </c>
      <c r="AD280" s="1" t="str">
        <f t="shared" si="288"/>
        <v>00</v>
      </c>
      <c r="AE280" s="1" t="str">
        <f t="shared" si="289"/>
        <v/>
      </c>
      <c r="AF280" s="1" t="str">
        <f t="shared" si="286"/>
        <v>000000</v>
      </c>
      <c r="AG280" s="1" t="str">
        <f t="shared" si="287"/>
        <v/>
      </c>
      <c r="AH280" s="1">
        <f t="shared" si="290"/>
        <v>0</v>
      </c>
      <c r="AI280" s="197"/>
      <c r="AJ280" s="197"/>
    </row>
    <row r="281" spans="2:36" ht="19.5" thickBot="1">
      <c r="B281" s="196"/>
      <c r="C281" s="164"/>
      <c r="D281" s="169"/>
      <c r="E281" s="173"/>
      <c r="F281" s="170"/>
      <c r="G281" s="169"/>
      <c r="H281" s="173"/>
      <c r="I281" s="170"/>
      <c r="J281" s="169"/>
      <c r="K281" s="170"/>
      <c r="L281" s="169"/>
      <c r="M281" s="173"/>
      <c r="N281" s="170"/>
      <c r="O281" s="59"/>
      <c r="P281" s="158"/>
      <c r="Q281" s="161"/>
      <c r="R281" s="155"/>
      <c r="S281" s="158"/>
      <c r="T281" s="155"/>
      <c r="U281" s="158"/>
      <c r="V281" s="155"/>
      <c r="AB281" s="44"/>
      <c r="AC281" s="1" t="str">
        <f>IF($Q281="","0",VLOOKUP($Q281,登録データ!$Q$4:$R$19,2,FALSE))</f>
        <v>0</v>
      </c>
      <c r="AD281" s="1" t="str">
        <f t="shared" si="288"/>
        <v>00</v>
      </c>
      <c r="AE281" s="1" t="str">
        <f t="shared" si="289"/>
        <v/>
      </c>
      <c r="AF281" s="1" t="str">
        <f t="shared" si="286"/>
        <v>000000</v>
      </c>
      <c r="AG281" s="1" t="str">
        <f t="shared" si="287"/>
        <v/>
      </c>
      <c r="AH281" s="1">
        <f t="shared" si="290"/>
        <v>0</v>
      </c>
      <c r="AI281" s="197"/>
      <c r="AJ281" s="197"/>
    </row>
    <row r="282" spans="2:36" ht="19.5" thickTop="1">
      <c r="B282" s="195">
        <v>88</v>
      </c>
      <c r="C282" s="162"/>
      <c r="D282" s="165"/>
      <c r="E282" s="171"/>
      <c r="F282" s="166"/>
      <c r="G282" s="165"/>
      <c r="H282" s="171"/>
      <c r="I282" s="166"/>
      <c r="J282" s="165"/>
      <c r="K282" s="166"/>
      <c r="L282" s="165"/>
      <c r="M282" s="171"/>
      <c r="N282" s="166"/>
      <c r="O282" s="56"/>
      <c r="P282" s="156" t="s">
        <v>169</v>
      </c>
      <c r="Q282" s="159"/>
      <c r="R282" s="153"/>
      <c r="S282" s="156" t="str">
        <f t="shared" ref="S282" si="294">IF($Q282="","",IF(OR(RIGHT($Q282,1)="m",RIGHT($Q282,1)="H"),"分",""))</f>
        <v/>
      </c>
      <c r="T282" s="153"/>
      <c r="U282" s="157" t="str">
        <f t="shared" ref="U282" si="295">IF($Q282="","",IF(OR(RIGHT($Q282,1)="m",RIGHT($Q282,1)="H"),"秒","m"))</f>
        <v/>
      </c>
      <c r="V282" s="153"/>
      <c r="AB282" s="44"/>
      <c r="AC282" s="1" t="str">
        <f>IF($Q282="","0",VLOOKUP($Q282,登録データ!$Q$4:$R$19,2,FALSE))</f>
        <v>0</v>
      </c>
      <c r="AD282" s="1" t="str">
        <f t="shared" si="288"/>
        <v>00</v>
      </c>
      <c r="AE282" s="1" t="str">
        <f t="shared" si="289"/>
        <v/>
      </c>
      <c r="AF282" s="1" t="str">
        <f t="shared" si="286"/>
        <v>000000</v>
      </c>
      <c r="AG282" s="1" t="str">
        <f t="shared" si="287"/>
        <v/>
      </c>
      <c r="AH282" s="1">
        <f t="shared" si="290"/>
        <v>0</v>
      </c>
      <c r="AI282" s="197" t="str">
        <f>IF($C282="","",IF($C282="@",0,IF(COUNTIF($C$21:$C$620,$C282)=1,0,1)))</f>
        <v/>
      </c>
      <c r="AJ282" s="197" t="str">
        <f t="shared" ref="AJ282" si="296">IF($O282="","",IF(OR($O282="北海道",$O282="東京都",$O282="大阪府",$O282="京都府",RIGHT($O282,1)="県"),0,1))</f>
        <v/>
      </c>
    </row>
    <row r="283" spans="2:36">
      <c r="B283" s="122"/>
      <c r="C283" s="163"/>
      <c r="D283" s="167"/>
      <c r="E283" s="172"/>
      <c r="F283" s="168"/>
      <c r="G283" s="167"/>
      <c r="H283" s="172"/>
      <c r="I283" s="168"/>
      <c r="J283" s="167"/>
      <c r="K283" s="168"/>
      <c r="L283" s="167"/>
      <c r="M283" s="172"/>
      <c r="N283" s="168"/>
      <c r="O283" s="57"/>
      <c r="P283" s="157"/>
      <c r="Q283" s="160"/>
      <c r="R283" s="154"/>
      <c r="S283" s="157"/>
      <c r="T283" s="154"/>
      <c r="U283" s="157"/>
      <c r="V283" s="154"/>
      <c r="AB283" s="44"/>
      <c r="AC283" s="1" t="str">
        <f>IF($Q283="","0",VLOOKUP($Q283,登録データ!$Q$4:$R$19,2,FALSE))</f>
        <v>0</v>
      </c>
      <c r="AD283" s="1" t="str">
        <f t="shared" si="288"/>
        <v>00</v>
      </c>
      <c r="AE283" s="1" t="str">
        <f t="shared" si="289"/>
        <v/>
      </c>
      <c r="AF283" s="1" t="str">
        <f t="shared" si="286"/>
        <v>000000</v>
      </c>
      <c r="AG283" s="1" t="str">
        <f t="shared" si="287"/>
        <v/>
      </c>
      <c r="AH283" s="1">
        <f t="shared" si="290"/>
        <v>0</v>
      </c>
      <c r="AI283" s="197"/>
      <c r="AJ283" s="197"/>
    </row>
    <row r="284" spans="2:36" ht="19.5" thickBot="1">
      <c r="B284" s="196"/>
      <c r="C284" s="164"/>
      <c r="D284" s="169"/>
      <c r="E284" s="173"/>
      <c r="F284" s="170"/>
      <c r="G284" s="169"/>
      <c r="H284" s="173"/>
      <c r="I284" s="170"/>
      <c r="J284" s="169"/>
      <c r="K284" s="170"/>
      <c r="L284" s="169"/>
      <c r="M284" s="173"/>
      <c r="N284" s="170"/>
      <c r="O284" s="59"/>
      <c r="P284" s="158"/>
      <c r="Q284" s="161"/>
      <c r="R284" s="155"/>
      <c r="S284" s="158"/>
      <c r="T284" s="155"/>
      <c r="U284" s="158"/>
      <c r="V284" s="155"/>
      <c r="AB284" s="44"/>
      <c r="AC284" s="1" t="str">
        <f>IF($Q284="","0",VLOOKUP($Q284,登録データ!$Q$4:$R$19,2,FALSE))</f>
        <v>0</v>
      </c>
      <c r="AD284" s="1" t="str">
        <f t="shared" si="288"/>
        <v>00</v>
      </c>
      <c r="AE284" s="1" t="str">
        <f t="shared" si="289"/>
        <v/>
      </c>
      <c r="AF284" s="1" t="str">
        <f t="shared" si="286"/>
        <v>000000</v>
      </c>
      <c r="AG284" s="1" t="str">
        <f t="shared" si="287"/>
        <v/>
      </c>
      <c r="AH284" s="1">
        <f t="shared" si="290"/>
        <v>0</v>
      </c>
      <c r="AI284" s="197"/>
      <c r="AJ284" s="197"/>
    </row>
    <row r="285" spans="2:36" ht="19.5" thickTop="1">
      <c r="B285" s="195">
        <v>89</v>
      </c>
      <c r="C285" s="162"/>
      <c r="D285" s="165"/>
      <c r="E285" s="171"/>
      <c r="F285" s="166"/>
      <c r="G285" s="165"/>
      <c r="H285" s="171"/>
      <c r="I285" s="166"/>
      <c r="J285" s="165"/>
      <c r="K285" s="166"/>
      <c r="L285" s="165"/>
      <c r="M285" s="171"/>
      <c r="N285" s="166"/>
      <c r="O285" s="56"/>
      <c r="P285" s="156" t="s">
        <v>169</v>
      </c>
      <c r="Q285" s="159"/>
      <c r="R285" s="153"/>
      <c r="S285" s="156" t="str">
        <f t="shared" ref="S285" si="297">IF($Q285="","",IF(OR(RIGHT($Q285,1)="m",RIGHT($Q285,1)="H"),"分",""))</f>
        <v/>
      </c>
      <c r="T285" s="153"/>
      <c r="U285" s="157" t="str">
        <f t="shared" ref="U285" si="298">IF($Q285="","",IF(OR(RIGHT($Q285,1)="m",RIGHT($Q285,1)="H"),"秒","m"))</f>
        <v/>
      </c>
      <c r="V285" s="153"/>
      <c r="AB285" s="44"/>
      <c r="AC285" s="1" t="str">
        <f>IF($Q285="","0",VLOOKUP($Q285,登録データ!$Q$4:$R$19,2,FALSE))</f>
        <v>0</v>
      </c>
      <c r="AD285" s="1" t="str">
        <f t="shared" si="288"/>
        <v>00</v>
      </c>
      <c r="AE285" s="1" t="str">
        <f t="shared" si="289"/>
        <v/>
      </c>
      <c r="AF285" s="1" t="str">
        <f t="shared" si="286"/>
        <v>000000</v>
      </c>
      <c r="AG285" s="1" t="str">
        <f t="shared" si="287"/>
        <v/>
      </c>
      <c r="AH285" s="1">
        <f t="shared" si="290"/>
        <v>0</v>
      </c>
      <c r="AI285" s="197" t="str">
        <f>IF($C285="","",IF($C285="@",0,IF(COUNTIF($C$21:$C$620,$C285)=1,0,1)))</f>
        <v/>
      </c>
      <c r="AJ285" s="197" t="str">
        <f t="shared" ref="AJ285" si="299">IF($O285="","",IF(OR($O285="北海道",$O285="東京都",$O285="大阪府",$O285="京都府",RIGHT($O285,1)="県"),0,1))</f>
        <v/>
      </c>
    </row>
    <row r="286" spans="2:36">
      <c r="B286" s="122"/>
      <c r="C286" s="163"/>
      <c r="D286" s="167"/>
      <c r="E286" s="172"/>
      <c r="F286" s="168"/>
      <c r="G286" s="167"/>
      <c r="H286" s="172"/>
      <c r="I286" s="168"/>
      <c r="J286" s="167"/>
      <c r="K286" s="168"/>
      <c r="L286" s="167"/>
      <c r="M286" s="172"/>
      <c r="N286" s="168"/>
      <c r="O286" s="57"/>
      <c r="P286" s="157"/>
      <c r="Q286" s="160"/>
      <c r="R286" s="154"/>
      <c r="S286" s="157"/>
      <c r="T286" s="154"/>
      <c r="U286" s="157"/>
      <c r="V286" s="154"/>
      <c r="AB286" s="44"/>
      <c r="AC286" s="1" t="str">
        <f>IF($Q286="","0",VLOOKUP($Q286,登録データ!$Q$4:$R$19,2,FALSE))</f>
        <v>0</v>
      </c>
      <c r="AD286" s="1" t="str">
        <f t="shared" si="288"/>
        <v>00</v>
      </c>
      <c r="AE286" s="1" t="str">
        <f t="shared" si="289"/>
        <v/>
      </c>
      <c r="AF286" s="1" t="str">
        <f t="shared" si="286"/>
        <v>000000</v>
      </c>
      <c r="AG286" s="1" t="str">
        <f t="shared" si="287"/>
        <v/>
      </c>
      <c r="AH286" s="1">
        <f t="shared" si="290"/>
        <v>0</v>
      </c>
      <c r="AI286" s="197"/>
      <c r="AJ286" s="197"/>
    </row>
    <row r="287" spans="2:36" ht="19.5" thickBot="1">
      <c r="B287" s="196"/>
      <c r="C287" s="164"/>
      <c r="D287" s="169"/>
      <c r="E287" s="173"/>
      <c r="F287" s="170"/>
      <c r="G287" s="169"/>
      <c r="H287" s="173"/>
      <c r="I287" s="170"/>
      <c r="J287" s="169"/>
      <c r="K287" s="170"/>
      <c r="L287" s="169"/>
      <c r="M287" s="173"/>
      <c r="N287" s="170"/>
      <c r="O287" s="59"/>
      <c r="P287" s="158"/>
      <c r="Q287" s="161"/>
      <c r="R287" s="155"/>
      <c r="S287" s="158"/>
      <c r="T287" s="155"/>
      <c r="U287" s="158"/>
      <c r="V287" s="155"/>
      <c r="AB287" s="44"/>
      <c r="AC287" s="1" t="str">
        <f>IF($Q287="","0",VLOOKUP($Q287,登録データ!$Q$4:$R$19,2,FALSE))</f>
        <v>0</v>
      </c>
      <c r="AD287" s="1" t="str">
        <f t="shared" si="288"/>
        <v>00</v>
      </c>
      <c r="AE287" s="1" t="str">
        <f t="shared" si="289"/>
        <v/>
      </c>
      <c r="AF287" s="1" t="str">
        <f t="shared" si="286"/>
        <v>000000</v>
      </c>
      <c r="AG287" s="1" t="str">
        <f t="shared" si="287"/>
        <v/>
      </c>
      <c r="AH287" s="1">
        <f t="shared" si="290"/>
        <v>0</v>
      </c>
      <c r="AI287" s="197"/>
      <c r="AJ287" s="197"/>
    </row>
    <row r="288" spans="2:36" ht="19.5" thickTop="1">
      <c r="B288" s="195">
        <v>90</v>
      </c>
      <c r="C288" s="162"/>
      <c r="D288" s="165"/>
      <c r="E288" s="171"/>
      <c r="F288" s="166"/>
      <c r="G288" s="165"/>
      <c r="H288" s="171"/>
      <c r="I288" s="166"/>
      <c r="J288" s="165"/>
      <c r="K288" s="166"/>
      <c r="L288" s="165"/>
      <c r="M288" s="171"/>
      <c r="N288" s="166"/>
      <c r="O288" s="56"/>
      <c r="P288" s="156" t="s">
        <v>169</v>
      </c>
      <c r="Q288" s="159"/>
      <c r="R288" s="153"/>
      <c r="S288" s="156" t="str">
        <f t="shared" ref="S288" si="300">IF($Q288="","",IF(OR(RIGHT($Q288,1)="m",RIGHT($Q288,1)="H"),"分",""))</f>
        <v/>
      </c>
      <c r="T288" s="153"/>
      <c r="U288" s="157" t="str">
        <f t="shared" ref="U288" si="301">IF($Q288="","",IF(OR(RIGHT($Q288,1)="m",RIGHT($Q288,1)="H"),"秒","m"))</f>
        <v/>
      </c>
      <c r="V288" s="153"/>
      <c r="AB288" s="44"/>
      <c r="AC288" s="1" t="str">
        <f>IF($Q288="","0",VLOOKUP($Q288,登録データ!$Q$4:$R$19,2,FALSE))</f>
        <v>0</v>
      </c>
      <c r="AD288" s="1" t="str">
        <f t="shared" si="288"/>
        <v>00</v>
      </c>
      <c r="AE288" s="1" t="str">
        <f t="shared" si="289"/>
        <v/>
      </c>
      <c r="AF288" s="1" t="str">
        <f t="shared" si="286"/>
        <v>000000</v>
      </c>
      <c r="AG288" s="1" t="str">
        <f t="shared" si="287"/>
        <v/>
      </c>
      <c r="AH288" s="1">
        <f t="shared" si="290"/>
        <v>0</v>
      </c>
      <c r="AI288" s="197" t="str">
        <f>IF($C288="","",IF($C288="@",0,IF(COUNTIF($C$21:$C$620,$C288)=1,0,1)))</f>
        <v/>
      </c>
      <c r="AJ288" s="197" t="str">
        <f t="shared" ref="AJ288" si="302">IF($O288="","",IF(OR($O288="北海道",$O288="東京都",$O288="大阪府",$O288="京都府",RIGHT($O288,1)="県"),0,1))</f>
        <v/>
      </c>
    </row>
    <row r="289" spans="2:36">
      <c r="B289" s="122"/>
      <c r="C289" s="163"/>
      <c r="D289" s="167"/>
      <c r="E289" s="172"/>
      <c r="F289" s="168"/>
      <c r="G289" s="167"/>
      <c r="H289" s="172"/>
      <c r="I289" s="168"/>
      <c r="J289" s="167"/>
      <c r="K289" s="168"/>
      <c r="L289" s="167"/>
      <c r="M289" s="172"/>
      <c r="N289" s="168"/>
      <c r="O289" s="57"/>
      <c r="P289" s="157"/>
      <c r="Q289" s="160"/>
      <c r="R289" s="154"/>
      <c r="S289" s="157"/>
      <c r="T289" s="154"/>
      <c r="U289" s="157"/>
      <c r="V289" s="154"/>
      <c r="AB289" s="44"/>
      <c r="AC289" s="1" t="str">
        <f>IF($Q289="","0",VLOOKUP($Q289,登録データ!$Q$4:$R$19,2,FALSE))</f>
        <v>0</v>
      </c>
      <c r="AD289" s="1" t="str">
        <f t="shared" si="288"/>
        <v>00</v>
      </c>
      <c r="AE289" s="1" t="str">
        <f t="shared" si="289"/>
        <v/>
      </c>
      <c r="AF289" s="1" t="str">
        <f t="shared" si="286"/>
        <v>000000</v>
      </c>
      <c r="AG289" s="1" t="str">
        <f t="shared" si="287"/>
        <v/>
      </c>
      <c r="AH289" s="1">
        <f t="shared" si="290"/>
        <v>0</v>
      </c>
      <c r="AI289" s="197"/>
      <c r="AJ289" s="197"/>
    </row>
    <row r="290" spans="2:36" ht="19.5" thickBot="1">
      <c r="B290" s="196"/>
      <c r="C290" s="164"/>
      <c r="D290" s="169"/>
      <c r="E290" s="173"/>
      <c r="F290" s="170"/>
      <c r="G290" s="169"/>
      <c r="H290" s="173"/>
      <c r="I290" s="170"/>
      <c r="J290" s="169"/>
      <c r="K290" s="170"/>
      <c r="L290" s="169"/>
      <c r="M290" s="173"/>
      <c r="N290" s="170"/>
      <c r="O290" s="59"/>
      <c r="P290" s="158"/>
      <c r="Q290" s="161"/>
      <c r="R290" s="155"/>
      <c r="S290" s="158"/>
      <c r="T290" s="155"/>
      <c r="U290" s="158"/>
      <c r="V290" s="155"/>
      <c r="AB290" s="44"/>
      <c r="AC290" s="1" t="str">
        <f>IF($Q290="","0",VLOOKUP($Q290,登録データ!$Q$4:$R$19,2,FALSE))</f>
        <v>0</v>
      </c>
      <c r="AD290" s="1" t="str">
        <f t="shared" si="288"/>
        <v>00</v>
      </c>
      <c r="AE290" s="1" t="str">
        <f t="shared" si="289"/>
        <v/>
      </c>
      <c r="AF290" s="1" t="str">
        <f t="shared" si="286"/>
        <v>000000</v>
      </c>
      <c r="AG290" s="1" t="str">
        <f t="shared" si="287"/>
        <v/>
      </c>
      <c r="AH290" s="1">
        <f t="shared" si="290"/>
        <v>0</v>
      </c>
      <c r="AI290" s="197"/>
      <c r="AJ290" s="197"/>
    </row>
    <row r="291" spans="2:36" ht="19.5" thickTop="1">
      <c r="B291" s="195">
        <v>91</v>
      </c>
      <c r="C291" s="162"/>
      <c r="D291" s="165"/>
      <c r="E291" s="171"/>
      <c r="F291" s="166"/>
      <c r="G291" s="165"/>
      <c r="H291" s="171"/>
      <c r="I291" s="166"/>
      <c r="J291" s="165"/>
      <c r="K291" s="166"/>
      <c r="L291" s="165"/>
      <c r="M291" s="171"/>
      <c r="N291" s="166"/>
      <c r="O291" s="56"/>
      <c r="P291" s="156" t="s">
        <v>169</v>
      </c>
      <c r="Q291" s="159"/>
      <c r="R291" s="153"/>
      <c r="S291" s="156" t="str">
        <f t="shared" ref="S291" si="303">IF($Q291="","",IF(OR(RIGHT($Q291,1)="m",RIGHT($Q291,1)="H"),"分",""))</f>
        <v/>
      </c>
      <c r="T291" s="153"/>
      <c r="U291" s="157" t="str">
        <f t="shared" ref="U291" si="304">IF($Q291="","",IF(OR(RIGHT($Q291,1)="m",RIGHT($Q291,1)="H"),"秒","m"))</f>
        <v/>
      </c>
      <c r="V291" s="153"/>
      <c r="AB291" s="44"/>
      <c r="AC291" s="1" t="str">
        <f>IF($Q291="","0",VLOOKUP($Q291,登録データ!$Q$4:$R$19,2,FALSE))</f>
        <v>0</v>
      </c>
      <c r="AD291" s="1" t="str">
        <f t="shared" si="288"/>
        <v>00</v>
      </c>
      <c r="AE291" s="1" t="str">
        <f t="shared" si="289"/>
        <v/>
      </c>
      <c r="AF291" s="1" t="str">
        <f t="shared" si="286"/>
        <v>000000</v>
      </c>
      <c r="AG291" s="1" t="str">
        <f t="shared" si="287"/>
        <v/>
      </c>
      <c r="AH291" s="1">
        <f t="shared" si="290"/>
        <v>0</v>
      </c>
      <c r="AI291" s="197" t="str">
        <f>IF($C291="","",IF($C291="@",0,IF(COUNTIF($C$21:$C$620,$C291)=1,0,1)))</f>
        <v/>
      </c>
      <c r="AJ291" s="197" t="str">
        <f t="shared" ref="AJ291" si="305">IF($O291="","",IF(OR($O291="北海道",$O291="東京都",$O291="大阪府",$O291="京都府",RIGHT($O291,1)="県"),0,1))</f>
        <v/>
      </c>
    </row>
    <row r="292" spans="2:36">
      <c r="B292" s="122"/>
      <c r="C292" s="163"/>
      <c r="D292" s="167"/>
      <c r="E292" s="172"/>
      <c r="F292" s="168"/>
      <c r="G292" s="167"/>
      <c r="H292" s="172"/>
      <c r="I292" s="168"/>
      <c r="J292" s="167"/>
      <c r="K292" s="168"/>
      <c r="L292" s="167"/>
      <c r="M292" s="172"/>
      <c r="N292" s="168"/>
      <c r="O292" s="57"/>
      <c r="P292" s="157"/>
      <c r="Q292" s="160"/>
      <c r="R292" s="154"/>
      <c r="S292" s="157"/>
      <c r="T292" s="154"/>
      <c r="U292" s="157"/>
      <c r="V292" s="154"/>
      <c r="AB292" s="44"/>
      <c r="AC292" s="1" t="str">
        <f>IF($Q292="","0",VLOOKUP($Q292,登録データ!$Q$4:$R$19,2,FALSE))</f>
        <v>0</v>
      </c>
      <c r="AD292" s="1" t="str">
        <f t="shared" si="288"/>
        <v>00</v>
      </c>
      <c r="AE292" s="1" t="str">
        <f t="shared" si="289"/>
        <v/>
      </c>
      <c r="AF292" s="1" t="str">
        <f t="shared" si="286"/>
        <v>000000</v>
      </c>
      <c r="AG292" s="1" t="str">
        <f t="shared" si="287"/>
        <v/>
      </c>
      <c r="AH292" s="1">
        <f t="shared" si="290"/>
        <v>0</v>
      </c>
      <c r="AI292" s="197"/>
      <c r="AJ292" s="197"/>
    </row>
    <row r="293" spans="2:36" ht="19.5" thickBot="1">
      <c r="B293" s="196"/>
      <c r="C293" s="164"/>
      <c r="D293" s="169"/>
      <c r="E293" s="173"/>
      <c r="F293" s="170"/>
      <c r="G293" s="169"/>
      <c r="H293" s="173"/>
      <c r="I293" s="170"/>
      <c r="J293" s="169"/>
      <c r="K293" s="170"/>
      <c r="L293" s="169"/>
      <c r="M293" s="173"/>
      <c r="N293" s="170"/>
      <c r="O293" s="59"/>
      <c r="P293" s="158"/>
      <c r="Q293" s="161"/>
      <c r="R293" s="155"/>
      <c r="S293" s="158"/>
      <c r="T293" s="155"/>
      <c r="U293" s="158"/>
      <c r="V293" s="155"/>
      <c r="AB293" s="44"/>
      <c r="AC293" s="1" t="str">
        <f>IF($Q293="","0",VLOOKUP($Q293,登録データ!$Q$4:$R$19,2,FALSE))</f>
        <v>0</v>
      </c>
      <c r="AD293" s="1" t="str">
        <f t="shared" si="288"/>
        <v>00</v>
      </c>
      <c r="AE293" s="1" t="str">
        <f t="shared" si="289"/>
        <v/>
      </c>
      <c r="AF293" s="1" t="str">
        <f t="shared" si="286"/>
        <v>000000</v>
      </c>
      <c r="AG293" s="1" t="str">
        <f t="shared" si="287"/>
        <v/>
      </c>
      <c r="AH293" s="1">
        <f t="shared" si="290"/>
        <v>0</v>
      </c>
      <c r="AI293" s="197"/>
      <c r="AJ293" s="197"/>
    </row>
    <row r="294" spans="2:36" ht="19.5" thickTop="1">
      <c r="B294" s="195">
        <v>92</v>
      </c>
      <c r="C294" s="162"/>
      <c r="D294" s="165"/>
      <c r="E294" s="171"/>
      <c r="F294" s="166"/>
      <c r="G294" s="165"/>
      <c r="H294" s="171"/>
      <c r="I294" s="166"/>
      <c r="J294" s="165"/>
      <c r="K294" s="166"/>
      <c r="L294" s="165"/>
      <c r="M294" s="171"/>
      <c r="N294" s="166"/>
      <c r="O294" s="56"/>
      <c r="P294" s="156" t="s">
        <v>169</v>
      </c>
      <c r="Q294" s="159"/>
      <c r="R294" s="153"/>
      <c r="S294" s="156" t="str">
        <f t="shared" ref="S294" si="306">IF($Q294="","",IF(OR(RIGHT($Q294,1)="m",RIGHT($Q294,1)="H"),"分",""))</f>
        <v/>
      </c>
      <c r="T294" s="153"/>
      <c r="U294" s="157" t="str">
        <f t="shared" ref="U294" si="307">IF($Q294="","",IF(OR(RIGHT($Q294,1)="m",RIGHT($Q294,1)="H"),"秒","m"))</f>
        <v/>
      </c>
      <c r="V294" s="153"/>
      <c r="AB294" s="44"/>
      <c r="AC294" s="1" t="str">
        <f>IF($Q294="","0",VLOOKUP($Q294,登録データ!$Q$4:$R$19,2,FALSE))</f>
        <v>0</v>
      </c>
      <c r="AD294" s="1" t="str">
        <f t="shared" si="288"/>
        <v>00</v>
      </c>
      <c r="AE294" s="1" t="str">
        <f t="shared" si="289"/>
        <v/>
      </c>
      <c r="AF294" s="1" t="str">
        <f t="shared" si="286"/>
        <v>000000</v>
      </c>
      <c r="AG294" s="1" t="str">
        <f t="shared" si="287"/>
        <v/>
      </c>
      <c r="AH294" s="1">
        <f t="shared" si="290"/>
        <v>0</v>
      </c>
      <c r="AI294" s="197" t="str">
        <f>IF($C294="","",IF($C294="@",0,IF(COUNTIF($C$21:$C$620,$C294)=1,0,1)))</f>
        <v/>
      </c>
      <c r="AJ294" s="197" t="str">
        <f t="shared" ref="AJ294" si="308">IF($O294="","",IF(OR($O294="北海道",$O294="東京都",$O294="大阪府",$O294="京都府",RIGHT($O294,1)="県"),0,1))</f>
        <v/>
      </c>
    </row>
    <row r="295" spans="2:36">
      <c r="B295" s="122"/>
      <c r="C295" s="163"/>
      <c r="D295" s="167"/>
      <c r="E295" s="172"/>
      <c r="F295" s="168"/>
      <c r="G295" s="167"/>
      <c r="H295" s="172"/>
      <c r="I295" s="168"/>
      <c r="J295" s="167"/>
      <c r="K295" s="168"/>
      <c r="L295" s="167"/>
      <c r="M295" s="172"/>
      <c r="N295" s="168"/>
      <c r="O295" s="57"/>
      <c r="P295" s="157"/>
      <c r="Q295" s="160"/>
      <c r="R295" s="154"/>
      <c r="S295" s="157"/>
      <c r="T295" s="154"/>
      <c r="U295" s="157"/>
      <c r="V295" s="154"/>
      <c r="AB295" s="44"/>
      <c r="AC295" s="1" t="str">
        <f>IF($Q295="","0",VLOOKUP($Q295,登録データ!$Q$4:$R$19,2,FALSE))</f>
        <v>0</v>
      </c>
      <c r="AD295" s="1" t="str">
        <f t="shared" si="288"/>
        <v>00</v>
      </c>
      <c r="AE295" s="1" t="str">
        <f t="shared" si="289"/>
        <v/>
      </c>
      <c r="AF295" s="1" t="str">
        <f t="shared" si="286"/>
        <v>000000</v>
      </c>
      <c r="AG295" s="1" t="str">
        <f t="shared" si="287"/>
        <v/>
      </c>
      <c r="AH295" s="1">
        <f t="shared" si="290"/>
        <v>0</v>
      </c>
      <c r="AI295" s="197"/>
      <c r="AJ295" s="197"/>
    </row>
    <row r="296" spans="2:36" ht="19.5" thickBot="1">
      <c r="B296" s="196"/>
      <c r="C296" s="164"/>
      <c r="D296" s="169"/>
      <c r="E296" s="173"/>
      <c r="F296" s="170"/>
      <c r="G296" s="169"/>
      <c r="H296" s="173"/>
      <c r="I296" s="170"/>
      <c r="J296" s="169"/>
      <c r="K296" s="170"/>
      <c r="L296" s="169"/>
      <c r="M296" s="173"/>
      <c r="N296" s="170"/>
      <c r="O296" s="59"/>
      <c r="P296" s="158"/>
      <c r="Q296" s="161"/>
      <c r="R296" s="155"/>
      <c r="S296" s="158"/>
      <c r="T296" s="155"/>
      <c r="U296" s="158"/>
      <c r="V296" s="155"/>
      <c r="AB296" s="44"/>
      <c r="AC296" s="1" t="str">
        <f>IF($Q296="","0",VLOOKUP($Q296,登録データ!$Q$4:$R$19,2,FALSE))</f>
        <v>0</v>
      </c>
      <c r="AD296" s="1" t="str">
        <f t="shared" si="288"/>
        <v>00</v>
      </c>
      <c r="AE296" s="1" t="str">
        <f t="shared" si="289"/>
        <v/>
      </c>
      <c r="AF296" s="1" t="str">
        <f t="shared" si="286"/>
        <v>000000</v>
      </c>
      <c r="AG296" s="1" t="str">
        <f t="shared" si="287"/>
        <v/>
      </c>
      <c r="AH296" s="1">
        <f t="shared" si="290"/>
        <v>0</v>
      </c>
      <c r="AI296" s="197"/>
      <c r="AJ296" s="197"/>
    </row>
    <row r="297" spans="2:36" ht="19.5" thickTop="1">
      <c r="B297" s="195">
        <v>93</v>
      </c>
      <c r="C297" s="162"/>
      <c r="D297" s="165"/>
      <c r="E297" s="171"/>
      <c r="F297" s="166"/>
      <c r="G297" s="165"/>
      <c r="H297" s="171"/>
      <c r="I297" s="166"/>
      <c r="J297" s="165"/>
      <c r="K297" s="166"/>
      <c r="L297" s="165"/>
      <c r="M297" s="171"/>
      <c r="N297" s="166"/>
      <c r="O297" s="56"/>
      <c r="P297" s="156" t="s">
        <v>169</v>
      </c>
      <c r="Q297" s="159"/>
      <c r="R297" s="153"/>
      <c r="S297" s="156" t="str">
        <f t="shared" ref="S297" si="309">IF($Q297="","",IF(OR(RIGHT($Q297,1)="m",RIGHT($Q297,1)="H"),"分",""))</f>
        <v/>
      </c>
      <c r="T297" s="153"/>
      <c r="U297" s="157" t="str">
        <f t="shared" ref="U297" si="310">IF($Q297="","",IF(OR(RIGHT($Q297,1)="m",RIGHT($Q297,1)="H"),"秒","m"))</f>
        <v/>
      </c>
      <c r="V297" s="153"/>
      <c r="AB297" s="44"/>
      <c r="AC297" s="1" t="str">
        <f>IF($Q297="","0",VLOOKUP($Q297,登録データ!$Q$4:$R$19,2,FALSE))</f>
        <v>0</v>
      </c>
      <c r="AD297" s="1" t="str">
        <f t="shared" si="288"/>
        <v>00</v>
      </c>
      <c r="AE297" s="1" t="str">
        <f t="shared" si="289"/>
        <v/>
      </c>
      <c r="AF297" s="1" t="str">
        <f t="shared" si="286"/>
        <v>000000</v>
      </c>
      <c r="AG297" s="1" t="str">
        <f t="shared" si="287"/>
        <v/>
      </c>
      <c r="AH297" s="1">
        <f t="shared" si="290"/>
        <v>0</v>
      </c>
      <c r="AI297" s="197" t="str">
        <f>IF($C297="","",IF($C297="@",0,IF(COUNTIF($C$21:$C$620,$C297)=1,0,1)))</f>
        <v/>
      </c>
      <c r="AJ297" s="197" t="str">
        <f t="shared" ref="AJ297" si="311">IF($O297="","",IF(OR($O297="北海道",$O297="東京都",$O297="大阪府",$O297="京都府",RIGHT($O297,1)="県"),0,1))</f>
        <v/>
      </c>
    </row>
    <row r="298" spans="2:36">
      <c r="B298" s="122"/>
      <c r="C298" s="163"/>
      <c r="D298" s="167"/>
      <c r="E298" s="172"/>
      <c r="F298" s="168"/>
      <c r="G298" s="167"/>
      <c r="H298" s="172"/>
      <c r="I298" s="168"/>
      <c r="J298" s="167"/>
      <c r="K298" s="168"/>
      <c r="L298" s="167"/>
      <c r="M298" s="172"/>
      <c r="N298" s="168"/>
      <c r="O298" s="57"/>
      <c r="P298" s="157"/>
      <c r="Q298" s="160"/>
      <c r="R298" s="154"/>
      <c r="S298" s="157"/>
      <c r="T298" s="154"/>
      <c r="U298" s="157"/>
      <c r="V298" s="154"/>
      <c r="AB298" s="44"/>
      <c r="AC298" s="1" t="str">
        <f>IF($Q298="","0",VLOOKUP($Q298,登録データ!$Q$4:$R$19,2,FALSE))</f>
        <v>0</v>
      </c>
      <c r="AD298" s="1" t="str">
        <f t="shared" si="288"/>
        <v>00</v>
      </c>
      <c r="AE298" s="1" t="str">
        <f t="shared" si="289"/>
        <v/>
      </c>
      <c r="AF298" s="1" t="str">
        <f t="shared" si="286"/>
        <v>000000</v>
      </c>
      <c r="AG298" s="1" t="str">
        <f t="shared" si="287"/>
        <v/>
      </c>
      <c r="AH298" s="1">
        <f t="shared" si="290"/>
        <v>0</v>
      </c>
      <c r="AI298" s="197"/>
      <c r="AJ298" s="197"/>
    </row>
    <row r="299" spans="2:36" ht="19.5" thickBot="1">
      <c r="B299" s="196"/>
      <c r="C299" s="164"/>
      <c r="D299" s="169"/>
      <c r="E299" s="173"/>
      <c r="F299" s="170"/>
      <c r="G299" s="169"/>
      <c r="H299" s="173"/>
      <c r="I299" s="170"/>
      <c r="J299" s="169"/>
      <c r="K299" s="170"/>
      <c r="L299" s="169"/>
      <c r="M299" s="173"/>
      <c r="N299" s="170"/>
      <c r="O299" s="59"/>
      <c r="P299" s="158"/>
      <c r="Q299" s="161"/>
      <c r="R299" s="155"/>
      <c r="S299" s="158"/>
      <c r="T299" s="155"/>
      <c r="U299" s="158"/>
      <c r="V299" s="155"/>
      <c r="AB299" s="44"/>
      <c r="AC299" s="1" t="str">
        <f>IF($Q299="","0",VLOOKUP($Q299,登録データ!$Q$4:$R$19,2,FALSE))</f>
        <v>0</v>
      </c>
      <c r="AD299" s="1" t="str">
        <f t="shared" si="288"/>
        <v>00</v>
      </c>
      <c r="AE299" s="1" t="str">
        <f t="shared" si="289"/>
        <v/>
      </c>
      <c r="AF299" s="1" t="str">
        <f t="shared" si="286"/>
        <v>000000</v>
      </c>
      <c r="AG299" s="1" t="str">
        <f t="shared" si="287"/>
        <v/>
      </c>
      <c r="AH299" s="1">
        <f t="shared" si="290"/>
        <v>0</v>
      </c>
      <c r="AI299" s="197"/>
      <c r="AJ299" s="197"/>
    </row>
    <row r="300" spans="2:36" ht="19.5" thickTop="1">
      <c r="B300" s="195">
        <v>94</v>
      </c>
      <c r="C300" s="162"/>
      <c r="D300" s="165"/>
      <c r="E300" s="171"/>
      <c r="F300" s="166"/>
      <c r="G300" s="165"/>
      <c r="H300" s="171"/>
      <c r="I300" s="166"/>
      <c r="J300" s="165"/>
      <c r="K300" s="166"/>
      <c r="L300" s="165"/>
      <c r="M300" s="171"/>
      <c r="N300" s="166"/>
      <c r="O300" s="56"/>
      <c r="P300" s="156" t="s">
        <v>169</v>
      </c>
      <c r="Q300" s="159"/>
      <c r="R300" s="153"/>
      <c r="S300" s="156" t="str">
        <f t="shared" ref="S300" si="312">IF($Q300="","",IF(OR(RIGHT($Q300,1)="m",RIGHT($Q300,1)="H"),"分",""))</f>
        <v/>
      </c>
      <c r="T300" s="153"/>
      <c r="U300" s="157" t="str">
        <f t="shared" ref="U300" si="313">IF($Q300="","",IF(OR(RIGHT($Q300,1)="m",RIGHT($Q300,1)="H"),"秒","m"))</f>
        <v/>
      </c>
      <c r="V300" s="153"/>
      <c r="AB300" s="44"/>
      <c r="AC300" s="1" t="str">
        <f>IF($Q300="","0",VLOOKUP($Q300,登録データ!$Q$4:$R$19,2,FALSE))</f>
        <v>0</v>
      </c>
      <c r="AD300" s="1" t="str">
        <f t="shared" si="288"/>
        <v>00</v>
      </c>
      <c r="AE300" s="1" t="str">
        <f t="shared" si="289"/>
        <v/>
      </c>
      <c r="AF300" s="1" t="str">
        <f t="shared" si="286"/>
        <v>000000</v>
      </c>
      <c r="AG300" s="1" t="str">
        <f t="shared" si="287"/>
        <v/>
      </c>
      <c r="AH300" s="1">
        <f t="shared" si="290"/>
        <v>0</v>
      </c>
      <c r="AI300" s="197" t="str">
        <f>IF($C300="","",IF($C300="@",0,IF(COUNTIF($C$21:$C$620,$C300)=1,0,1)))</f>
        <v/>
      </c>
      <c r="AJ300" s="197" t="str">
        <f t="shared" ref="AJ300" si="314">IF($O300="","",IF(OR($O300="北海道",$O300="東京都",$O300="大阪府",$O300="京都府",RIGHT($O300,1)="県"),0,1))</f>
        <v/>
      </c>
    </row>
    <row r="301" spans="2:36">
      <c r="B301" s="122"/>
      <c r="C301" s="163"/>
      <c r="D301" s="167"/>
      <c r="E301" s="172"/>
      <c r="F301" s="168"/>
      <c r="G301" s="167"/>
      <c r="H301" s="172"/>
      <c r="I301" s="168"/>
      <c r="J301" s="167"/>
      <c r="K301" s="168"/>
      <c r="L301" s="167"/>
      <c r="M301" s="172"/>
      <c r="N301" s="168"/>
      <c r="O301" s="57"/>
      <c r="P301" s="157"/>
      <c r="Q301" s="160"/>
      <c r="R301" s="154"/>
      <c r="S301" s="157"/>
      <c r="T301" s="154"/>
      <c r="U301" s="157"/>
      <c r="V301" s="154"/>
      <c r="AB301" s="44"/>
      <c r="AC301" s="1" t="str">
        <f>IF($Q301="","0",VLOOKUP($Q301,登録データ!$Q$4:$R$19,2,FALSE))</f>
        <v>0</v>
      </c>
      <c r="AD301" s="1" t="str">
        <f t="shared" si="288"/>
        <v>00</v>
      </c>
      <c r="AE301" s="1" t="str">
        <f t="shared" si="289"/>
        <v/>
      </c>
      <c r="AF301" s="1" t="str">
        <f t="shared" si="286"/>
        <v>000000</v>
      </c>
      <c r="AG301" s="1" t="str">
        <f t="shared" si="287"/>
        <v/>
      </c>
      <c r="AH301" s="1">
        <f t="shared" si="290"/>
        <v>0</v>
      </c>
      <c r="AI301" s="197"/>
      <c r="AJ301" s="197"/>
    </row>
    <row r="302" spans="2:36" ht="19.5" thickBot="1">
      <c r="B302" s="196"/>
      <c r="C302" s="164"/>
      <c r="D302" s="169"/>
      <c r="E302" s="173"/>
      <c r="F302" s="170"/>
      <c r="G302" s="169"/>
      <c r="H302" s="173"/>
      <c r="I302" s="170"/>
      <c r="J302" s="169"/>
      <c r="K302" s="170"/>
      <c r="L302" s="169"/>
      <c r="M302" s="173"/>
      <c r="N302" s="170"/>
      <c r="O302" s="59"/>
      <c r="P302" s="158"/>
      <c r="Q302" s="161"/>
      <c r="R302" s="155"/>
      <c r="S302" s="158"/>
      <c r="T302" s="155"/>
      <c r="U302" s="158"/>
      <c r="V302" s="155"/>
      <c r="AB302" s="44"/>
      <c r="AC302" s="1" t="str">
        <f>IF($Q302="","0",VLOOKUP($Q302,登録データ!$Q$4:$R$19,2,FALSE))</f>
        <v>0</v>
      </c>
      <c r="AD302" s="1" t="str">
        <f t="shared" si="288"/>
        <v>00</v>
      </c>
      <c r="AE302" s="1" t="str">
        <f t="shared" si="289"/>
        <v/>
      </c>
      <c r="AF302" s="1" t="str">
        <f t="shared" si="286"/>
        <v>000000</v>
      </c>
      <c r="AG302" s="1" t="str">
        <f t="shared" si="287"/>
        <v/>
      </c>
      <c r="AH302" s="1">
        <f t="shared" si="290"/>
        <v>0</v>
      </c>
      <c r="AI302" s="197"/>
      <c r="AJ302" s="197"/>
    </row>
    <row r="303" spans="2:36" ht="19.5" thickTop="1">
      <c r="B303" s="195">
        <v>95</v>
      </c>
      <c r="C303" s="162"/>
      <c r="D303" s="165"/>
      <c r="E303" s="171"/>
      <c r="F303" s="166"/>
      <c r="G303" s="165"/>
      <c r="H303" s="171"/>
      <c r="I303" s="166"/>
      <c r="J303" s="165"/>
      <c r="K303" s="166"/>
      <c r="L303" s="165"/>
      <c r="M303" s="171"/>
      <c r="N303" s="166"/>
      <c r="O303" s="56"/>
      <c r="P303" s="156" t="s">
        <v>169</v>
      </c>
      <c r="Q303" s="159"/>
      <c r="R303" s="153"/>
      <c r="S303" s="156" t="str">
        <f t="shared" ref="S303" si="315">IF($Q303="","",IF(OR(RIGHT($Q303,1)="m",RIGHT($Q303,1)="H"),"分",""))</f>
        <v/>
      </c>
      <c r="T303" s="153"/>
      <c r="U303" s="157" t="str">
        <f t="shared" ref="U303" si="316">IF($Q303="","",IF(OR(RIGHT($Q303,1)="m",RIGHT($Q303,1)="H"),"秒","m"))</f>
        <v/>
      </c>
      <c r="V303" s="153"/>
      <c r="AB303" s="44"/>
      <c r="AC303" s="1" t="str">
        <f>IF($Q303="","0",VLOOKUP($Q303,登録データ!$Q$4:$R$19,2,FALSE))</f>
        <v>0</v>
      </c>
      <c r="AD303" s="1" t="str">
        <f t="shared" si="288"/>
        <v>00</v>
      </c>
      <c r="AE303" s="1" t="str">
        <f t="shared" si="289"/>
        <v/>
      </c>
      <c r="AF303" s="1" t="str">
        <f t="shared" si="286"/>
        <v>000000</v>
      </c>
      <c r="AG303" s="1" t="str">
        <f t="shared" si="287"/>
        <v/>
      </c>
      <c r="AH303" s="1">
        <f t="shared" si="290"/>
        <v>0</v>
      </c>
      <c r="AI303" s="197" t="str">
        <f>IF($C303="","",IF($C303="@",0,IF(COUNTIF($C$21:$C$620,$C303)=1,0,1)))</f>
        <v/>
      </c>
      <c r="AJ303" s="197" t="str">
        <f t="shared" ref="AJ303" si="317">IF($O303="","",IF(OR($O303="北海道",$O303="東京都",$O303="大阪府",$O303="京都府",RIGHT($O303,1)="県"),0,1))</f>
        <v/>
      </c>
    </row>
    <row r="304" spans="2:36">
      <c r="B304" s="122"/>
      <c r="C304" s="163"/>
      <c r="D304" s="167"/>
      <c r="E304" s="172"/>
      <c r="F304" s="168"/>
      <c r="G304" s="167"/>
      <c r="H304" s="172"/>
      <c r="I304" s="168"/>
      <c r="J304" s="167"/>
      <c r="K304" s="168"/>
      <c r="L304" s="167"/>
      <c r="M304" s="172"/>
      <c r="N304" s="168"/>
      <c r="O304" s="57"/>
      <c r="P304" s="157"/>
      <c r="Q304" s="160"/>
      <c r="R304" s="154"/>
      <c r="S304" s="157"/>
      <c r="T304" s="154"/>
      <c r="U304" s="157"/>
      <c r="V304" s="154"/>
      <c r="AB304" s="44"/>
      <c r="AC304" s="1" t="str">
        <f>IF($Q304="","0",VLOOKUP($Q304,登録データ!$Q$4:$R$19,2,FALSE))</f>
        <v>0</v>
      </c>
      <c r="AD304" s="1" t="str">
        <f t="shared" si="288"/>
        <v>00</v>
      </c>
      <c r="AE304" s="1" t="str">
        <f t="shared" si="289"/>
        <v/>
      </c>
      <c r="AF304" s="1" t="str">
        <f t="shared" si="286"/>
        <v>000000</v>
      </c>
      <c r="AG304" s="1" t="str">
        <f t="shared" si="287"/>
        <v/>
      </c>
      <c r="AH304" s="1">
        <f t="shared" si="290"/>
        <v>0</v>
      </c>
      <c r="AI304" s="197"/>
      <c r="AJ304" s="197"/>
    </row>
    <row r="305" spans="2:36" ht="19.5" thickBot="1">
      <c r="B305" s="196"/>
      <c r="C305" s="164"/>
      <c r="D305" s="169"/>
      <c r="E305" s="173"/>
      <c r="F305" s="170"/>
      <c r="G305" s="169"/>
      <c r="H305" s="173"/>
      <c r="I305" s="170"/>
      <c r="J305" s="169"/>
      <c r="K305" s="170"/>
      <c r="L305" s="169"/>
      <c r="M305" s="173"/>
      <c r="N305" s="170"/>
      <c r="O305" s="59"/>
      <c r="P305" s="158"/>
      <c r="Q305" s="161"/>
      <c r="R305" s="155"/>
      <c r="S305" s="158"/>
      <c r="T305" s="155"/>
      <c r="U305" s="158"/>
      <c r="V305" s="155"/>
      <c r="AB305" s="44"/>
      <c r="AC305" s="1" t="str">
        <f>IF($Q305="","0",VLOOKUP($Q305,登録データ!$Q$4:$R$19,2,FALSE))</f>
        <v>0</v>
      </c>
      <c r="AD305" s="1" t="str">
        <f t="shared" si="288"/>
        <v>00</v>
      </c>
      <c r="AE305" s="1" t="str">
        <f t="shared" si="289"/>
        <v/>
      </c>
      <c r="AF305" s="1" t="str">
        <f t="shared" si="286"/>
        <v>000000</v>
      </c>
      <c r="AG305" s="1" t="str">
        <f t="shared" si="287"/>
        <v/>
      </c>
      <c r="AH305" s="1">
        <f t="shared" si="290"/>
        <v>0</v>
      </c>
      <c r="AI305" s="197"/>
      <c r="AJ305" s="197"/>
    </row>
    <row r="306" spans="2:36" ht="19.5" thickTop="1">
      <c r="B306" s="195">
        <v>96</v>
      </c>
      <c r="C306" s="162"/>
      <c r="D306" s="165"/>
      <c r="E306" s="171"/>
      <c r="F306" s="166"/>
      <c r="G306" s="165"/>
      <c r="H306" s="171"/>
      <c r="I306" s="166"/>
      <c r="J306" s="165"/>
      <c r="K306" s="166"/>
      <c r="L306" s="165"/>
      <c r="M306" s="171"/>
      <c r="N306" s="166"/>
      <c r="O306" s="56"/>
      <c r="P306" s="156" t="s">
        <v>169</v>
      </c>
      <c r="Q306" s="159"/>
      <c r="R306" s="153"/>
      <c r="S306" s="156" t="str">
        <f t="shared" ref="S306" si="318">IF($Q306="","",IF(OR(RIGHT($Q306,1)="m",RIGHT($Q306,1)="H"),"分",""))</f>
        <v/>
      </c>
      <c r="T306" s="153"/>
      <c r="U306" s="157" t="str">
        <f t="shared" ref="U306" si="319">IF($Q306="","",IF(OR(RIGHT($Q306,1)="m",RIGHT($Q306,1)="H"),"秒","m"))</f>
        <v/>
      </c>
      <c r="V306" s="153"/>
      <c r="AB306" s="44"/>
      <c r="AC306" s="1" t="str">
        <f>IF($Q306="","0",VLOOKUP($Q306,登録データ!$Q$4:$R$19,2,FALSE))</f>
        <v>0</v>
      </c>
      <c r="AD306" s="1" t="str">
        <f t="shared" si="288"/>
        <v>00</v>
      </c>
      <c r="AE306" s="1" t="str">
        <f t="shared" si="289"/>
        <v/>
      </c>
      <c r="AF306" s="1" t="str">
        <f t="shared" si="286"/>
        <v>000000</v>
      </c>
      <c r="AG306" s="1" t="str">
        <f t="shared" si="287"/>
        <v/>
      </c>
      <c r="AH306" s="1">
        <f t="shared" si="290"/>
        <v>0</v>
      </c>
      <c r="AI306" s="197" t="str">
        <f>IF($C306="","",IF($C306="@",0,IF(COUNTIF($C$21:$C$620,$C306)=1,0,1)))</f>
        <v/>
      </c>
      <c r="AJ306" s="197" t="str">
        <f t="shared" ref="AJ306" si="320">IF($O306="","",IF(OR($O306="北海道",$O306="東京都",$O306="大阪府",$O306="京都府",RIGHT($O306,1)="県"),0,1))</f>
        <v/>
      </c>
    </row>
    <row r="307" spans="2:36">
      <c r="B307" s="122"/>
      <c r="C307" s="163"/>
      <c r="D307" s="167"/>
      <c r="E307" s="172"/>
      <c r="F307" s="168"/>
      <c r="G307" s="167"/>
      <c r="H307" s="172"/>
      <c r="I307" s="168"/>
      <c r="J307" s="167"/>
      <c r="K307" s="168"/>
      <c r="L307" s="167"/>
      <c r="M307" s="172"/>
      <c r="N307" s="168"/>
      <c r="O307" s="57"/>
      <c r="P307" s="157"/>
      <c r="Q307" s="160"/>
      <c r="R307" s="154"/>
      <c r="S307" s="157"/>
      <c r="T307" s="154"/>
      <c r="U307" s="157"/>
      <c r="V307" s="154"/>
      <c r="AB307" s="44"/>
      <c r="AC307" s="1" t="str">
        <f>IF($Q307="","0",VLOOKUP($Q307,登録データ!$Q$4:$R$19,2,FALSE))</f>
        <v>0</v>
      </c>
      <c r="AD307" s="1" t="str">
        <f t="shared" si="288"/>
        <v>00</v>
      </c>
      <c r="AE307" s="1" t="str">
        <f t="shared" si="289"/>
        <v/>
      </c>
      <c r="AF307" s="1" t="str">
        <f t="shared" si="286"/>
        <v>000000</v>
      </c>
      <c r="AG307" s="1" t="str">
        <f t="shared" si="287"/>
        <v/>
      </c>
      <c r="AH307" s="1">
        <f t="shared" si="290"/>
        <v>0</v>
      </c>
      <c r="AI307" s="197"/>
      <c r="AJ307" s="197"/>
    </row>
    <row r="308" spans="2:36" ht="19.5" thickBot="1">
      <c r="B308" s="196"/>
      <c r="C308" s="164"/>
      <c r="D308" s="169"/>
      <c r="E308" s="173"/>
      <c r="F308" s="170"/>
      <c r="G308" s="169"/>
      <c r="H308" s="173"/>
      <c r="I308" s="170"/>
      <c r="J308" s="169"/>
      <c r="K308" s="170"/>
      <c r="L308" s="169"/>
      <c r="M308" s="173"/>
      <c r="N308" s="170"/>
      <c r="O308" s="59"/>
      <c r="P308" s="158"/>
      <c r="Q308" s="161"/>
      <c r="R308" s="155"/>
      <c r="S308" s="158"/>
      <c r="T308" s="155"/>
      <c r="U308" s="158"/>
      <c r="V308" s="155"/>
      <c r="AB308" s="44"/>
      <c r="AC308" s="1" t="str">
        <f>IF($Q308="","0",VLOOKUP($Q308,登録データ!$Q$4:$R$19,2,FALSE))</f>
        <v>0</v>
      </c>
      <c r="AD308" s="1" t="str">
        <f t="shared" si="288"/>
        <v>00</v>
      </c>
      <c r="AE308" s="1" t="str">
        <f t="shared" si="289"/>
        <v/>
      </c>
      <c r="AF308" s="1" t="str">
        <f t="shared" si="286"/>
        <v>000000</v>
      </c>
      <c r="AG308" s="1" t="str">
        <f t="shared" si="287"/>
        <v/>
      </c>
      <c r="AH308" s="1">
        <f t="shared" si="290"/>
        <v>0</v>
      </c>
      <c r="AI308" s="197"/>
      <c r="AJ308" s="197"/>
    </row>
    <row r="309" spans="2:36" ht="19.5" thickTop="1">
      <c r="B309" s="195">
        <v>97</v>
      </c>
      <c r="C309" s="162"/>
      <c r="D309" s="165"/>
      <c r="E309" s="171"/>
      <c r="F309" s="166"/>
      <c r="G309" s="165"/>
      <c r="H309" s="171"/>
      <c r="I309" s="166"/>
      <c r="J309" s="165"/>
      <c r="K309" s="166"/>
      <c r="L309" s="165"/>
      <c r="M309" s="171"/>
      <c r="N309" s="166"/>
      <c r="O309" s="56"/>
      <c r="P309" s="156" t="s">
        <v>169</v>
      </c>
      <c r="Q309" s="159"/>
      <c r="R309" s="153"/>
      <c r="S309" s="156" t="str">
        <f t="shared" ref="S309" si="321">IF($Q309="","",IF(OR(RIGHT($Q309,1)="m",RIGHT($Q309,1)="H"),"分",""))</f>
        <v/>
      </c>
      <c r="T309" s="153"/>
      <c r="U309" s="157" t="str">
        <f t="shared" ref="U309" si="322">IF($Q309="","",IF(OR(RIGHT($Q309,1)="m",RIGHT($Q309,1)="H"),"秒","m"))</f>
        <v/>
      </c>
      <c r="V309" s="153"/>
      <c r="AB309" s="44"/>
      <c r="AC309" s="1" t="str">
        <f>IF($Q309="","0",VLOOKUP($Q309,登録データ!$Q$4:$R$19,2,FALSE))</f>
        <v>0</v>
      </c>
      <c r="AD309" s="1" t="str">
        <f t="shared" si="288"/>
        <v>00</v>
      </c>
      <c r="AE309" s="1" t="str">
        <f t="shared" si="289"/>
        <v/>
      </c>
      <c r="AF309" s="1" t="str">
        <f t="shared" si="286"/>
        <v>000000</v>
      </c>
      <c r="AG309" s="1" t="str">
        <f t="shared" si="287"/>
        <v/>
      </c>
      <c r="AH309" s="1">
        <f t="shared" si="290"/>
        <v>0</v>
      </c>
      <c r="AI309" s="197" t="str">
        <f>IF($C309="","",IF($C309="@",0,IF(COUNTIF($C$21:$C$620,$C309)=1,0,1)))</f>
        <v/>
      </c>
      <c r="AJ309" s="197" t="str">
        <f t="shared" ref="AJ309" si="323">IF($O309="","",IF(OR($O309="北海道",$O309="東京都",$O309="大阪府",$O309="京都府",RIGHT($O309,1)="県"),0,1))</f>
        <v/>
      </c>
    </row>
    <row r="310" spans="2:36">
      <c r="B310" s="122"/>
      <c r="C310" s="163"/>
      <c r="D310" s="167"/>
      <c r="E310" s="172"/>
      <c r="F310" s="168"/>
      <c r="G310" s="167"/>
      <c r="H310" s="172"/>
      <c r="I310" s="168"/>
      <c r="J310" s="167"/>
      <c r="K310" s="168"/>
      <c r="L310" s="167"/>
      <c r="M310" s="172"/>
      <c r="N310" s="168"/>
      <c r="O310" s="57"/>
      <c r="P310" s="157"/>
      <c r="Q310" s="160"/>
      <c r="R310" s="154"/>
      <c r="S310" s="157"/>
      <c r="T310" s="154"/>
      <c r="U310" s="157"/>
      <c r="V310" s="154"/>
      <c r="AB310" s="44"/>
      <c r="AC310" s="1" t="str">
        <f>IF($Q310="","0",VLOOKUP($Q310,登録データ!$Q$4:$R$19,2,FALSE))</f>
        <v>0</v>
      </c>
      <c r="AD310" s="1" t="str">
        <f t="shared" si="288"/>
        <v>00</v>
      </c>
      <c r="AE310" s="1" t="str">
        <f t="shared" si="289"/>
        <v/>
      </c>
      <c r="AF310" s="1" t="str">
        <f t="shared" si="286"/>
        <v>000000</v>
      </c>
      <c r="AG310" s="1" t="str">
        <f t="shared" si="287"/>
        <v/>
      </c>
      <c r="AH310" s="1">
        <f t="shared" si="290"/>
        <v>0</v>
      </c>
      <c r="AI310" s="197"/>
      <c r="AJ310" s="197"/>
    </row>
    <row r="311" spans="2:36" ht="19.5" thickBot="1">
      <c r="B311" s="196"/>
      <c r="C311" s="164"/>
      <c r="D311" s="169"/>
      <c r="E311" s="173"/>
      <c r="F311" s="170"/>
      <c r="G311" s="169"/>
      <c r="H311" s="173"/>
      <c r="I311" s="170"/>
      <c r="J311" s="169"/>
      <c r="K311" s="170"/>
      <c r="L311" s="169"/>
      <c r="M311" s="173"/>
      <c r="N311" s="170"/>
      <c r="O311" s="59"/>
      <c r="P311" s="158"/>
      <c r="Q311" s="161"/>
      <c r="R311" s="155"/>
      <c r="S311" s="158"/>
      <c r="T311" s="155"/>
      <c r="U311" s="158"/>
      <c r="V311" s="155"/>
      <c r="AB311" s="44"/>
      <c r="AC311" s="1" t="str">
        <f>IF($Q311="","0",VLOOKUP($Q311,登録データ!$Q$4:$R$19,2,FALSE))</f>
        <v>0</v>
      </c>
      <c r="AD311" s="1" t="str">
        <f t="shared" si="288"/>
        <v>00</v>
      </c>
      <c r="AE311" s="1" t="str">
        <f t="shared" si="289"/>
        <v/>
      </c>
      <c r="AF311" s="1" t="str">
        <f t="shared" si="286"/>
        <v>000000</v>
      </c>
      <c r="AG311" s="1" t="str">
        <f t="shared" si="287"/>
        <v/>
      </c>
      <c r="AH311" s="1">
        <f t="shared" si="290"/>
        <v>0</v>
      </c>
      <c r="AI311" s="197"/>
      <c r="AJ311" s="197"/>
    </row>
    <row r="312" spans="2:36" ht="19.5" thickTop="1">
      <c r="B312" s="195">
        <v>98</v>
      </c>
      <c r="C312" s="162"/>
      <c r="D312" s="165"/>
      <c r="E312" s="171"/>
      <c r="F312" s="166"/>
      <c r="G312" s="165"/>
      <c r="H312" s="171"/>
      <c r="I312" s="166"/>
      <c r="J312" s="165"/>
      <c r="K312" s="166"/>
      <c r="L312" s="165"/>
      <c r="M312" s="171"/>
      <c r="N312" s="166"/>
      <c r="O312" s="56"/>
      <c r="P312" s="156" t="s">
        <v>169</v>
      </c>
      <c r="Q312" s="159"/>
      <c r="R312" s="153"/>
      <c r="S312" s="156" t="str">
        <f t="shared" ref="S312" si="324">IF($Q312="","",IF(OR(RIGHT($Q312,1)="m",RIGHT($Q312,1)="H"),"分",""))</f>
        <v/>
      </c>
      <c r="T312" s="153"/>
      <c r="U312" s="157" t="str">
        <f t="shared" ref="U312" si="325">IF($Q312="","",IF(OR(RIGHT($Q312,1)="m",RIGHT($Q312,1)="H"),"秒","m"))</f>
        <v/>
      </c>
      <c r="V312" s="153"/>
      <c r="AB312" s="44"/>
      <c r="AC312" s="1" t="str">
        <f>IF($Q312="","0",VLOOKUP($Q312,登録データ!$Q$4:$R$19,2,FALSE))</f>
        <v>0</v>
      </c>
      <c r="AD312" s="1" t="str">
        <f t="shared" si="288"/>
        <v>00</v>
      </c>
      <c r="AE312" s="1" t="str">
        <f t="shared" si="289"/>
        <v/>
      </c>
      <c r="AF312" s="1" t="str">
        <f t="shared" si="286"/>
        <v>000000</v>
      </c>
      <c r="AG312" s="1" t="str">
        <f t="shared" si="287"/>
        <v/>
      </c>
      <c r="AH312" s="1">
        <f t="shared" si="290"/>
        <v>0</v>
      </c>
      <c r="AI312" s="197" t="str">
        <f>IF($C312="","",IF($C312="@",0,IF(COUNTIF($C$21:$C$620,$C312)=1,0,1)))</f>
        <v/>
      </c>
      <c r="AJ312" s="197" t="str">
        <f t="shared" ref="AJ312" si="326">IF($O312="","",IF(OR($O312="北海道",$O312="東京都",$O312="大阪府",$O312="京都府",RIGHT($O312,1)="県"),0,1))</f>
        <v/>
      </c>
    </row>
    <row r="313" spans="2:36">
      <c r="B313" s="122"/>
      <c r="C313" s="163"/>
      <c r="D313" s="167"/>
      <c r="E313" s="172"/>
      <c r="F313" s="168"/>
      <c r="G313" s="167"/>
      <c r="H313" s="172"/>
      <c r="I313" s="168"/>
      <c r="J313" s="167"/>
      <c r="K313" s="168"/>
      <c r="L313" s="167"/>
      <c r="M313" s="172"/>
      <c r="N313" s="168"/>
      <c r="O313" s="57"/>
      <c r="P313" s="157"/>
      <c r="Q313" s="160"/>
      <c r="R313" s="154"/>
      <c r="S313" s="157"/>
      <c r="T313" s="154"/>
      <c r="U313" s="157"/>
      <c r="V313" s="154"/>
      <c r="AB313" s="44"/>
      <c r="AC313" s="1" t="str">
        <f>IF($Q313="","0",VLOOKUP($Q313,登録データ!$Q$4:$R$19,2,FALSE))</f>
        <v>0</v>
      </c>
      <c r="AD313" s="1" t="str">
        <f t="shared" si="288"/>
        <v>00</v>
      </c>
      <c r="AE313" s="1" t="str">
        <f t="shared" si="289"/>
        <v/>
      </c>
      <c r="AF313" s="1" t="str">
        <f t="shared" si="286"/>
        <v>000000</v>
      </c>
      <c r="AG313" s="1" t="str">
        <f t="shared" si="287"/>
        <v/>
      </c>
      <c r="AH313" s="1">
        <f t="shared" si="290"/>
        <v>0</v>
      </c>
      <c r="AI313" s="197"/>
      <c r="AJ313" s="197"/>
    </row>
    <row r="314" spans="2:36" ht="19.5" thickBot="1">
      <c r="B314" s="196"/>
      <c r="C314" s="164"/>
      <c r="D314" s="169"/>
      <c r="E314" s="173"/>
      <c r="F314" s="170"/>
      <c r="G314" s="169"/>
      <c r="H314" s="173"/>
      <c r="I314" s="170"/>
      <c r="J314" s="169"/>
      <c r="K314" s="170"/>
      <c r="L314" s="169"/>
      <c r="M314" s="173"/>
      <c r="N314" s="170"/>
      <c r="O314" s="59"/>
      <c r="P314" s="158"/>
      <c r="Q314" s="161"/>
      <c r="R314" s="155"/>
      <c r="S314" s="158"/>
      <c r="T314" s="155"/>
      <c r="U314" s="158"/>
      <c r="V314" s="155"/>
      <c r="AB314" s="44"/>
      <c r="AC314" s="1" t="str">
        <f>IF($Q314="","0",VLOOKUP($Q314,登録データ!$Q$4:$R$19,2,FALSE))</f>
        <v>0</v>
      </c>
      <c r="AD314" s="1" t="str">
        <f t="shared" si="288"/>
        <v>00</v>
      </c>
      <c r="AE314" s="1" t="str">
        <f t="shared" si="289"/>
        <v/>
      </c>
      <c r="AF314" s="1" t="str">
        <f t="shared" si="286"/>
        <v>000000</v>
      </c>
      <c r="AG314" s="1" t="str">
        <f t="shared" si="287"/>
        <v/>
      </c>
      <c r="AH314" s="1">
        <f t="shared" si="290"/>
        <v>0</v>
      </c>
      <c r="AI314" s="197"/>
      <c r="AJ314" s="197"/>
    </row>
    <row r="315" spans="2:36" ht="19.5" thickTop="1">
      <c r="B315" s="195">
        <v>99</v>
      </c>
      <c r="C315" s="162"/>
      <c r="D315" s="165"/>
      <c r="E315" s="171"/>
      <c r="F315" s="166"/>
      <c r="G315" s="165"/>
      <c r="H315" s="171"/>
      <c r="I315" s="166"/>
      <c r="J315" s="165"/>
      <c r="K315" s="166"/>
      <c r="L315" s="165"/>
      <c r="M315" s="171"/>
      <c r="N315" s="166"/>
      <c r="O315" s="56"/>
      <c r="P315" s="156" t="s">
        <v>169</v>
      </c>
      <c r="Q315" s="159"/>
      <c r="R315" s="153"/>
      <c r="S315" s="156" t="str">
        <f t="shared" ref="S315" si="327">IF($Q315="","",IF(OR(RIGHT($Q315,1)="m",RIGHT($Q315,1)="H"),"分",""))</f>
        <v/>
      </c>
      <c r="T315" s="153"/>
      <c r="U315" s="157" t="str">
        <f t="shared" ref="U315" si="328">IF($Q315="","",IF(OR(RIGHT($Q315,1)="m",RIGHT($Q315,1)="H"),"秒","m"))</f>
        <v/>
      </c>
      <c r="V315" s="153"/>
      <c r="AB315" s="44"/>
      <c r="AC315" s="1" t="str">
        <f>IF($Q315="","0",VLOOKUP($Q315,登録データ!$Q$4:$R$19,2,FALSE))</f>
        <v>0</v>
      </c>
      <c r="AD315" s="1" t="str">
        <f t="shared" si="288"/>
        <v>00</v>
      </c>
      <c r="AE315" s="1" t="str">
        <f t="shared" si="289"/>
        <v/>
      </c>
      <c r="AF315" s="1" t="str">
        <f t="shared" si="286"/>
        <v>000000</v>
      </c>
      <c r="AG315" s="1" t="str">
        <f t="shared" si="287"/>
        <v/>
      </c>
      <c r="AH315" s="1">
        <f t="shared" si="290"/>
        <v>0</v>
      </c>
      <c r="AI315" s="197" t="str">
        <f>IF($C315="","",IF($C315="@",0,IF(COUNTIF($C$21:$C$620,$C315)=1,0,1)))</f>
        <v/>
      </c>
      <c r="AJ315" s="197" t="str">
        <f t="shared" ref="AJ315" si="329">IF($O315="","",IF(OR($O315="北海道",$O315="東京都",$O315="大阪府",$O315="京都府",RIGHT($O315,1)="県"),0,1))</f>
        <v/>
      </c>
    </row>
    <row r="316" spans="2:36">
      <c r="B316" s="122"/>
      <c r="C316" s="163"/>
      <c r="D316" s="167"/>
      <c r="E316" s="172"/>
      <c r="F316" s="168"/>
      <c r="G316" s="167"/>
      <c r="H316" s="172"/>
      <c r="I316" s="168"/>
      <c r="J316" s="167"/>
      <c r="K316" s="168"/>
      <c r="L316" s="167"/>
      <c r="M316" s="172"/>
      <c r="N316" s="168"/>
      <c r="O316" s="57"/>
      <c r="P316" s="157"/>
      <c r="Q316" s="160"/>
      <c r="R316" s="154"/>
      <c r="S316" s="157"/>
      <c r="T316" s="154"/>
      <c r="U316" s="157"/>
      <c r="V316" s="154"/>
      <c r="AB316" s="44"/>
      <c r="AC316" s="1" t="str">
        <f>IF($Q316="","0",VLOOKUP($Q316,登録データ!$Q$4:$R$19,2,FALSE))</f>
        <v>0</v>
      </c>
      <c r="AD316" s="1" t="str">
        <f t="shared" si="288"/>
        <v>00</v>
      </c>
      <c r="AE316" s="1" t="str">
        <f t="shared" si="289"/>
        <v/>
      </c>
      <c r="AF316" s="1" t="str">
        <f t="shared" si="286"/>
        <v>000000</v>
      </c>
      <c r="AG316" s="1" t="str">
        <f t="shared" si="287"/>
        <v/>
      </c>
      <c r="AH316" s="1">
        <f t="shared" si="290"/>
        <v>0</v>
      </c>
      <c r="AI316" s="197"/>
      <c r="AJ316" s="197"/>
    </row>
    <row r="317" spans="2:36" ht="19.5" thickBot="1">
      <c r="B317" s="196"/>
      <c r="C317" s="164"/>
      <c r="D317" s="169"/>
      <c r="E317" s="173"/>
      <c r="F317" s="170"/>
      <c r="G317" s="169"/>
      <c r="H317" s="173"/>
      <c r="I317" s="170"/>
      <c r="J317" s="169"/>
      <c r="K317" s="170"/>
      <c r="L317" s="169"/>
      <c r="M317" s="173"/>
      <c r="N317" s="170"/>
      <c r="O317" s="59"/>
      <c r="P317" s="158"/>
      <c r="Q317" s="161"/>
      <c r="R317" s="155"/>
      <c r="S317" s="158"/>
      <c r="T317" s="155"/>
      <c r="U317" s="158"/>
      <c r="V317" s="155"/>
      <c r="AB317" s="44"/>
      <c r="AC317" s="1" t="str">
        <f>IF($Q317="","0",VLOOKUP($Q317,登録データ!$Q$4:$R$19,2,FALSE))</f>
        <v>0</v>
      </c>
      <c r="AD317" s="1" t="str">
        <f t="shared" si="288"/>
        <v>00</v>
      </c>
      <c r="AE317" s="1" t="str">
        <f t="shared" si="289"/>
        <v/>
      </c>
      <c r="AF317" s="1" t="str">
        <f t="shared" si="286"/>
        <v>000000</v>
      </c>
      <c r="AG317" s="1" t="str">
        <f t="shared" si="287"/>
        <v/>
      </c>
      <c r="AH317" s="1">
        <f t="shared" si="290"/>
        <v>0</v>
      </c>
      <c r="AI317" s="197"/>
      <c r="AJ317" s="197"/>
    </row>
    <row r="318" spans="2:36" ht="19.5" thickTop="1">
      <c r="B318" s="195">
        <v>100</v>
      </c>
      <c r="C318" s="162"/>
      <c r="D318" s="165"/>
      <c r="E318" s="171"/>
      <c r="F318" s="166"/>
      <c r="G318" s="165"/>
      <c r="H318" s="171"/>
      <c r="I318" s="166"/>
      <c r="J318" s="165"/>
      <c r="K318" s="166"/>
      <c r="L318" s="165"/>
      <c r="M318" s="171"/>
      <c r="N318" s="166"/>
      <c r="O318" s="56"/>
      <c r="P318" s="156" t="s">
        <v>169</v>
      </c>
      <c r="Q318" s="159"/>
      <c r="R318" s="153"/>
      <c r="S318" s="156" t="str">
        <f t="shared" ref="S318" si="330">IF($Q318="","",IF(OR(RIGHT($Q318,1)="m",RIGHT($Q318,1)="H"),"分",""))</f>
        <v/>
      </c>
      <c r="T318" s="153"/>
      <c r="U318" s="157" t="str">
        <f t="shared" ref="U318" si="331">IF($Q318="","",IF(OR(RIGHT($Q318,1)="m",RIGHT($Q318,1)="H"),"秒","m"))</f>
        <v/>
      </c>
      <c r="V318" s="153"/>
      <c r="AB318" s="44"/>
      <c r="AC318" s="1" t="str">
        <f>IF($Q318="","0",VLOOKUP($Q318,登録データ!$Q$4:$R$19,2,FALSE))</f>
        <v>0</v>
      </c>
      <c r="AD318" s="1" t="str">
        <f t="shared" si="288"/>
        <v>00</v>
      </c>
      <c r="AE318" s="1" t="str">
        <f t="shared" si="289"/>
        <v/>
      </c>
      <c r="AF318" s="1" t="str">
        <f t="shared" si="286"/>
        <v>000000</v>
      </c>
      <c r="AG318" s="1" t="str">
        <f t="shared" si="287"/>
        <v/>
      </c>
      <c r="AH318" s="1">
        <f t="shared" si="290"/>
        <v>0</v>
      </c>
      <c r="AI318" s="197" t="str">
        <f>IF($C318="","",IF($C318="@",0,IF(COUNTIF($C$21:$C$620,$C318)=1,0,1)))</f>
        <v/>
      </c>
      <c r="AJ318" s="197" t="str">
        <f t="shared" ref="AJ318" si="332">IF($O318="","",IF(OR($O318="北海道",$O318="東京都",$O318="大阪府",$O318="京都府",RIGHT($O318,1)="県"),0,1))</f>
        <v/>
      </c>
    </row>
    <row r="319" spans="2:36">
      <c r="B319" s="122"/>
      <c r="C319" s="163"/>
      <c r="D319" s="167"/>
      <c r="E319" s="172"/>
      <c r="F319" s="168"/>
      <c r="G319" s="167"/>
      <c r="H319" s="172"/>
      <c r="I319" s="168"/>
      <c r="J319" s="167"/>
      <c r="K319" s="168"/>
      <c r="L319" s="167"/>
      <c r="M319" s="172"/>
      <c r="N319" s="168"/>
      <c r="O319" s="57"/>
      <c r="P319" s="157"/>
      <c r="Q319" s="160"/>
      <c r="R319" s="154"/>
      <c r="S319" s="157"/>
      <c r="T319" s="154"/>
      <c r="U319" s="157"/>
      <c r="V319" s="154"/>
      <c r="AB319" s="44"/>
      <c r="AC319" s="1" t="str">
        <f>IF($Q319="","0",VLOOKUP($Q319,登録データ!$Q$4:$R$19,2,FALSE))</f>
        <v>0</v>
      </c>
      <c r="AD319" s="1" t="str">
        <f t="shared" si="288"/>
        <v>00</v>
      </c>
      <c r="AE319" s="1" t="str">
        <f t="shared" si="289"/>
        <v/>
      </c>
      <c r="AF319" s="1" t="str">
        <f t="shared" si="286"/>
        <v>000000</v>
      </c>
      <c r="AG319" s="1" t="str">
        <f t="shared" si="287"/>
        <v/>
      </c>
      <c r="AH319" s="1">
        <f t="shared" si="290"/>
        <v>0</v>
      </c>
      <c r="AI319" s="197"/>
      <c r="AJ319" s="197"/>
    </row>
    <row r="320" spans="2:36" ht="19.5" thickBot="1">
      <c r="B320" s="196"/>
      <c r="C320" s="164"/>
      <c r="D320" s="169"/>
      <c r="E320" s="173"/>
      <c r="F320" s="170"/>
      <c r="G320" s="169"/>
      <c r="H320" s="173"/>
      <c r="I320" s="170"/>
      <c r="J320" s="169"/>
      <c r="K320" s="170"/>
      <c r="L320" s="169"/>
      <c r="M320" s="173"/>
      <c r="N320" s="170"/>
      <c r="O320" s="59"/>
      <c r="P320" s="158"/>
      <c r="Q320" s="161"/>
      <c r="R320" s="155"/>
      <c r="S320" s="158"/>
      <c r="T320" s="155"/>
      <c r="U320" s="158"/>
      <c r="V320" s="155"/>
      <c r="AB320" s="44"/>
      <c r="AC320" s="1" t="str">
        <f>IF($Q320="","0",VLOOKUP($Q320,登録データ!$Q$4:$R$19,2,FALSE))</f>
        <v>0</v>
      </c>
      <c r="AD320" s="1" t="str">
        <f t="shared" si="288"/>
        <v>00</v>
      </c>
      <c r="AE320" s="1" t="str">
        <f t="shared" si="289"/>
        <v/>
      </c>
      <c r="AF320" s="1" t="str">
        <f t="shared" si="286"/>
        <v>000000</v>
      </c>
      <c r="AG320" s="1" t="str">
        <f t="shared" si="287"/>
        <v/>
      </c>
      <c r="AH320" s="1">
        <f t="shared" si="290"/>
        <v>0</v>
      </c>
      <c r="AI320" s="197"/>
      <c r="AJ320" s="197"/>
    </row>
    <row r="321" spans="2:36" ht="19.5" thickTop="1">
      <c r="B321" s="195">
        <v>101</v>
      </c>
      <c r="C321" s="162"/>
      <c r="D321" s="165"/>
      <c r="E321" s="171"/>
      <c r="F321" s="166"/>
      <c r="G321" s="165"/>
      <c r="H321" s="171"/>
      <c r="I321" s="166"/>
      <c r="J321" s="165"/>
      <c r="K321" s="166"/>
      <c r="L321" s="165"/>
      <c r="M321" s="171"/>
      <c r="N321" s="166"/>
      <c r="O321" s="56"/>
      <c r="P321" s="156" t="s">
        <v>169</v>
      </c>
      <c r="Q321" s="159"/>
      <c r="R321" s="153"/>
      <c r="S321" s="156" t="str">
        <f t="shared" ref="S321" si="333">IF($Q321="","",IF(OR(RIGHT($Q321,1)="m",RIGHT($Q321,1)="H"),"分",""))</f>
        <v/>
      </c>
      <c r="T321" s="153"/>
      <c r="U321" s="157" t="str">
        <f t="shared" ref="U321" si="334">IF($Q321="","",IF(OR(RIGHT($Q321,1)="m",RIGHT($Q321,1)="H"),"秒","m"))</f>
        <v/>
      </c>
      <c r="V321" s="153"/>
      <c r="AB321" s="44"/>
      <c r="AC321" s="1" t="str">
        <f>IF($Q321="","0",VLOOKUP($Q321,登録データ!$Q$4:$R$19,2,FALSE))</f>
        <v>0</v>
      </c>
      <c r="AD321" s="1" t="str">
        <f t="shared" si="288"/>
        <v>00</v>
      </c>
      <c r="AE321" s="1" t="str">
        <f t="shared" si="289"/>
        <v/>
      </c>
      <c r="AF321" s="1" t="str">
        <f t="shared" si="286"/>
        <v>000000</v>
      </c>
      <c r="AG321" s="1" t="str">
        <f t="shared" si="287"/>
        <v/>
      </c>
      <c r="AH321" s="1">
        <f t="shared" si="290"/>
        <v>0</v>
      </c>
      <c r="AI321" s="197" t="str">
        <f>IF($C321="","",IF($C321="@",0,IF(COUNTIF($C$21:$C$620,$C321)=1,0,1)))</f>
        <v/>
      </c>
      <c r="AJ321" s="197" t="str">
        <f t="shared" ref="AJ321" si="335">IF($O321="","",IF(OR($O321="北海道",$O321="東京都",$O321="大阪府",$O321="京都府",RIGHT($O321,1)="県"),0,1))</f>
        <v/>
      </c>
    </row>
    <row r="322" spans="2:36">
      <c r="B322" s="122"/>
      <c r="C322" s="163"/>
      <c r="D322" s="167"/>
      <c r="E322" s="172"/>
      <c r="F322" s="168"/>
      <c r="G322" s="167"/>
      <c r="H322" s="172"/>
      <c r="I322" s="168"/>
      <c r="J322" s="167"/>
      <c r="K322" s="168"/>
      <c r="L322" s="167"/>
      <c r="M322" s="172"/>
      <c r="N322" s="168"/>
      <c r="O322" s="57"/>
      <c r="P322" s="157"/>
      <c r="Q322" s="160"/>
      <c r="R322" s="154"/>
      <c r="S322" s="157"/>
      <c r="T322" s="154"/>
      <c r="U322" s="157"/>
      <c r="V322" s="154"/>
      <c r="AB322" s="44"/>
      <c r="AC322" s="1" t="str">
        <f>IF($Q322="","0",VLOOKUP($Q322,登録データ!$Q$4:$R$19,2,FALSE))</f>
        <v>0</v>
      </c>
      <c r="AD322" s="1" t="str">
        <f t="shared" si="288"/>
        <v>00</v>
      </c>
      <c r="AE322" s="1" t="str">
        <f t="shared" si="289"/>
        <v/>
      </c>
      <c r="AF322" s="1" t="str">
        <f t="shared" si="286"/>
        <v>000000</v>
      </c>
      <c r="AG322" s="1" t="str">
        <f t="shared" si="287"/>
        <v/>
      </c>
      <c r="AH322" s="1">
        <f t="shared" si="290"/>
        <v>0</v>
      </c>
      <c r="AI322" s="197"/>
      <c r="AJ322" s="197"/>
    </row>
    <row r="323" spans="2:36" ht="19.5" thickBot="1">
      <c r="B323" s="196"/>
      <c r="C323" s="164"/>
      <c r="D323" s="169"/>
      <c r="E323" s="173"/>
      <c r="F323" s="170"/>
      <c r="G323" s="169"/>
      <c r="H323" s="173"/>
      <c r="I323" s="170"/>
      <c r="J323" s="169"/>
      <c r="K323" s="170"/>
      <c r="L323" s="169"/>
      <c r="M323" s="173"/>
      <c r="N323" s="170"/>
      <c r="O323" s="59"/>
      <c r="P323" s="158"/>
      <c r="Q323" s="161"/>
      <c r="R323" s="155"/>
      <c r="S323" s="158"/>
      <c r="T323" s="155"/>
      <c r="U323" s="158"/>
      <c r="V323" s="155"/>
      <c r="AB323" s="44"/>
      <c r="AC323" s="1" t="str">
        <f>IF($Q323="","0",VLOOKUP($Q323,登録データ!$Q$4:$R$19,2,FALSE))</f>
        <v>0</v>
      </c>
      <c r="AD323" s="1" t="str">
        <f t="shared" si="288"/>
        <v>00</v>
      </c>
      <c r="AE323" s="1" t="str">
        <f t="shared" si="289"/>
        <v/>
      </c>
      <c r="AF323" s="1" t="str">
        <f t="shared" si="286"/>
        <v>000000</v>
      </c>
      <c r="AG323" s="1" t="str">
        <f t="shared" si="287"/>
        <v/>
      </c>
      <c r="AH323" s="1">
        <f t="shared" si="290"/>
        <v>0</v>
      </c>
      <c r="AI323" s="197"/>
      <c r="AJ323" s="197"/>
    </row>
    <row r="324" spans="2:36" ht="19.5" thickTop="1">
      <c r="B324" s="195">
        <v>102</v>
      </c>
      <c r="C324" s="162"/>
      <c r="D324" s="165"/>
      <c r="E324" s="171"/>
      <c r="F324" s="166"/>
      <c r="G324" s="165"/>
      <c r="H324" s="171"/>
      <c r="I324" s="166"/>
      <c r="J324" s="165"/>
      <c r="K324" s="166"/>
      <c r="L324" s="165"/>
      <c r="M324" s="171"/>
      <c r="N324" s="166"/>
      <c r="O324" s="56"/>
      <c r="P324" s="156" t="s">
        <v>169</v>
      </c>
      <c r="Q324" s="159"/>
      <c r="R324" s="153"/>
      <c r="S324" s="156" t="str">
        <f t="shared" ref="S324" si="336">IF($Q324="","",IF(OR(RIGHT($Q324,1)="m",RIGHT($Q324,1)="H"),"分",""))</f>
        <v/>
      </c>
      <c r="T324" s="153"/>
      <c r="U324" s="157" t="str">
        <f t="shared" ref="U324" si="337">IF($Q324="","",IF(OR(RIGHT($Q324,1)="m",RIGHT($Q324,1)="H"),"秒","m"))</f>
        <v/>
      </c>
      <c r="V324" s="153"/>
      <c r="AB324" s="44"/>
      <c r="AC324" s="1" t="str">
        <f>IF($Q324="","0",VLOOKUP($Q324,登録データ!$Q$4:$R$19,2,FALSE))</f>
        <v>0</v>
      </c>
      <c r="AD324" s="1" t="str">
        <f t="shared" si="288"/>
        <v>00</v>
      </c>
      <c r="AE324" s="1" t="str">
        <f t="shared" si="289"/>
        <v/>
      </c>
      <c r="AF324" s="1" t="str">
        <f t="shared" si="286"/>
        <v>000000</v>
      </c>
      <c r="AG324" s="1" t="str">
        <f t="shared" si="287"/>
        <v/>
      </c>
      <c r="AH324" s="1">
        <f t="shared" si="290"/>
        <v>0</v>
      </c>
      <c r="AI324" s="197" t="str">
        <f>IF($C324="","",IF($C324="@",0,IF(COUNTIF($C$21:$C$620,$C324)=1,0,1)))</f>
        <v/>
      </c>
      <c r="AJ324" s="197" t="str">
        <f t="shared" ref="AJ324" si="338">IF($O324="","",IF(OR($O324="北海道",$O324="東京都",$O324="大阪府",$O324="京都府",RIGHT($O324,1)="県"),0,1))</f>
        <v/>
      </c>
    </row>
    <row r="325" spans="2:36">
      <c r="B325" s="122"/>
      <c r="C325" s="163"/>
      <c r="D325" s="167"/>
      <c r="E325" s="172"/>
      <c r="F325" s="168"/>
      <c r="G325" s="167"/>
      <c r="H325" s="172"/>
      <c r="I325" s="168"/>
      <c r="J325" s="167"/>
      <c r="K325" s="168"/>
      <c r="L325" s="167"/>
      <c r="M325" s="172"/>
      <c r="N325" s="168"/>
      <c r="O325" s="57"/>
      <c r="P325" s="157"/>
      <c r="Q325" s="160"/>
      <c r="R325" s="154"/>
      <c r="S325" s="157"/>
      <c r="T325" s="154"/>
      <c r="U325" s="157"/>
      <c r="V325" s="154"/>
      <c r="AB325" s="44"/>
      <c r="AC325" s="1" t="str">
        <f>IF($Q325="","0",VLOOKUP($Q325,登録データ!$Q$4:$R$19,2,FALSE))</f>
        <v>0</v>
      </c>
      <c r="AD325" s="1" t="str">
        <f t="shared" si="288"/>
        <v>00</v>
      </c>
      <c r="AE325" s="1" t="str">
        <f t="shared" si="289"/>
        <v/>
      </c>
      <c r="AF325" s="1" t="str">
        <f t="shared" si="286"/>
        <v>000000</v>
      </c>
      <c r="AG325" s="1" t="str">
        <f t="shared" si="287"/>
        <v/>
      </c>
      <c r="AH325" s="1">
        <f t="shared" si="290"/>
        <v>0</v>
      </c>
      <c r="AI325" s="197"/>
      <c r="AJ325" s="197"/>
    </row>
    <row r="326" spans="2:36" ht="19.5" thickBot="1">
      <c r="B326" s="196"/>
      <c r="C326" s="164"/>
      <c r="D326" s="169"/>
      <c r="E326" s="173"/>
      <c r="F326" s="170"/>
      <c r="G326" s="169"/>
      <c r="H326" s="173"/>
      <c r="I326" s="170"/>
      <c r="J326" s="169"/>
      <c r="K326" s="170"/>
      <c r="L326" s="169"/>
      <c r="M326" s="173"/>
      <c r="N326" s="170"/>
      <c r="O326" s="59"/>
      <c r="P326" s="158"/>
      <c r="Q326" s="161"/>
      <c r="R326" s="155"/>
      <c r="S326" s="158"/>
      <c r="T326" s="155"/>
      <c r="U326" s="158"/>
      <c r="V326" s="155"/>
      <c r="AB326" s="44"/>
      <c r="AC326" s="1" t="str">
        <f>IF($Q326="","0",VLOOKUP($Q326,登録データ!$Q$4:$R$19,2,FALSE))</f>
        <v>0</v>
      </c>
      <c r="AD326" s="1" t="str">
        <f t="shared" si="288"/>
        <v>00</v>
      </c>
      <c r="AE326" s="1" t="str">
        <f t="shared" si="289"/>
        <v/>
      </c>
      <c r="AF326" s="1" t="str">
        <f t="shared" si="286"/>
        <v>000000</v>
      </c>
      <c r="AG326" s="1" t="str">
        <f t="shared" si="287"/>
        <v/>
      </c>
      <c r="AH326" s="1">
        <f t="shared" si="290"/>
        <v>0</v>
      </c>
      <c r="AI326" s="197"/>
      <c r="AJ326" s="197"/>
    </row>
    <row r="327" spans="2:36" ht="19.5" thickTop="1">
      <c r="B327" s="195">
        <v>103</v>
      </c>
      <c r="C327" s="162"/>
      <c r="D327" s="165"/>
      <c r="E327" s="171"/>
      <c r="F327" s="166"/>
      <c r="G327" s="165"/>
      <c r="H327" s="171"/>
      <c r="I327" s="166"/>
      <c r="J327" s="165"/>
      <c r="K327" s="166"/>
      <c r="L327" s="165"/>
      <c r="M327" s="171"/>
      <c r="N327" s="166"/>
      <c r="O327" s="56"/>
      <c r="P327" s="156" t="s">
        <v>169</v>
      </c>
      <c r="Q327" s="159"/>
      <c r="R327" s="153"/>
      <c r="S327" s="156" t="str">
        <f t="shared" ref="S327" si="339">IF($Q327="","",IF(OR(RIGHT($Q327,1)="m",RIGHT($Q327,1)="H"),"分",""))</f>
        <v/>
      </c>
      <c r="T327" s="153"/>
      <c r="U327" s="157" t="str">
        <f t="shared" ref="U327" si="340">IF($Q327="","",IF(OR(RIGHT($Q327,1)="m",RIGHT($Q327,1)="H"),"秒","m"))</f>
        <v/>
      </c>
      <c r="V327" s="153"/>
      <c r="AB327" s="44"/>
      <c r="AC327" s="1" t="str">
        <f>IF($Q327="","0",VLOOKUP($Q327,登録データ!$Q$4:$R$19,2,FALSE))</f>
        <v>0</v>
      </c>
      <c r="AD327" s="1" t="str">
        <f t="shared" si="288"/>
        <v>00</v>
      </c>
      <c r="AE327" s="1" t="str">
        <f t="shared" si="289"/>
        <v/>
      </c>
      <c r="AF327" s="1" t="str">
        <f t="shared" si="286"/>
        <v>000000</v>
      </c>
      <c r="AG327" s="1" t="str">
        <f t="shared" si="287"/>
        <v/>
      </c>
      <c r="AH327" s="1">
        <f t="shared" si="290"/>
        <v>0</v>
      </c>
      <c r="AI327" s="197" t="str">
        <f>IF($C327="","",IF($C327="@",0,IF(COUNTIF($C$21:$C$620,$C327)=1,0,1)))</f>
        <v/>
      </c>
      <c r="AJ327" s="197" t="str">
        <f t="shared" ref="AJ327" si="341">IF($O327="","",IF(OR($O327="北海道",$O327="東京都",$O327="大阪府",$O327="京都府",RIGHT($O327,1)="県"),0,1))</f>
        <v/>
      </c>
    </row>
    <row r="328" spans="2:36">
      <c r="B328" s="122"/>
      <c r="C328" s="163"/>
      <c r="D328" s="167"/>
      <c r="E328" s="172"/>
      <c r="F328" s="168"/>
      <c r="G328" s="167"/>
      <c r="H328" s="172"/>
      <c r="I328" s="168"/>
      <c r="J328" s="167"/>
      <c r="K328" s="168"/>
      <c r="L328" s="167"/>
      <c r="M328" s="172"/>
      <c r="N328" s="168"/>
      <c r="O328" s="57"/>
      <c r="P328" s="157"/>
      <c r="Q328" s="160"/>
      <c r="R328" s="154"/>
      <c r="S328" s="157"/>
      <c r="T328" s="154"/>
      <c r="U328" s="157"/>
      <c r="V328" s="154"/>
      <c r="AB328" s="44"/>
      <c r="AC328" s="1" t="str">
        <f>IF($Q328="","0",VLOOKUP($Q328,登録データ!$Q$4:$R$19,2,FALSE))</f>
        <v>0</v>
      </c>
      <c r="AD328" s="1" t="str">
        <f t="shared" si="288"/>
        <v>00</v>
      </c>
      <c r="AE328" s="1" t="str">
        <f t="shared" si="289"/>
        <v/>
      </c>
      <c r="AF328" s="1" t="str">
        <f t="shared" si="286"/>
        <v>000000</v>
      </c>
      <c r="AG328" s="1" t="str">
        <f t="shared" si="287"/>
        <v/>
      </c>
      <c r="AH328" s="1">
        <f t="shared" si="290"/>
        <v>0</v>
      </c>
      <c r="AI328" s="197"/>
      <c r="AJ328" s="197"/>
    </row>
    <row r="329" spans="2:36" ht="19.5" thickBot="1">
      <c r="B329" s="196"/>
      <c r="C329" s="164"/>
      <c r="D329" s="169"/>
      <c r="E329" s="173"/>
      <c r="F329" s="170"/>
      <c r="G329" s="169"/>
      <c r="H329" s="173"/>
      <c r="I329" s="170"/>
      <c r="J329" s="169"/>
      <c r="K329" s="170"/>
      <c r="L329" s="169"/>
      <c r="M329" s="173"/>
      <c r="N329" s="170"/>
      <c r="O329" s="59"/>
      <c r="P329" s="158"/>
      <c r="Q329" s="161"/>
      <c r="R329" s="155"/>
      <c r="S329" s="158"/>
      <c r="T329" s="155"/>
      <c r="U329" s="158"/>
      <c r="V329" s="155"/>
      <c r="AB329" s="44"/>
      <c r="AC329" s="1" t="str">
        <f>IF($Q329="","0",VLOOKUP($Q329,登録データ!$Q$4:$R$19,2,FALSE))</f>
        <v>0</v>
      </c>
      <c r="AD329" s="1" t="str">
        <f t="shared" si="288"/>
        <v>00</v>
      </c>
      <c r="AE329" s="1" t="str">
        <f t="shared" si="289"/>
        <v/>
      </c>
      <c r="AF329" s="1" t="str">
        <f t="shared" si="286"/>
        <v>000000</v>
      </c>
      <c r="AG329" s="1" t="str">
        <f t="shared" si="287"/>
        <v/>
      </c>
      <c r="AH329" s="1">
        <f t="shared" si="290"/>
        <v>0</v>
      </c>
      <c r="AI329" s="197"/>
      <c r="AJ329" s="197"/>
    </row>
    <row r="330" spans="2:36" ht="19.5" thickTop="1">
      <c r="B330" s="195">
        <v>104</v>
      </c>
      <c r="C330" s="162"/>
      <c r="D330" s="165"/>
      <c r="E330" s="171"/>
      <c r="F330" s="166"/>
      <c r="G330" s="165"/>
      <c r="H330" s="171"/>
      <c r="I330" s="166"/>
      <c r="J330" s="165"/>
      <c r="K330" s="166"/>
      <c r="L330" s="165"/>
      <c r="M330" s="171"/>
      <c r="N330" s="166"/>
      <c r="O330" s="56"/>
      <c r="P330" s="156" t="s">
        <v>169</v>
      </c>
      <c r="Q330" s="159"/>
      <c r="R330" s="153"/>
      <c r="S330" s="156" t="str">
        <f t="shared" ref="S330" si="342">IF($Q330="","",IF(OR(RIGHT($Q330,1)="m",RIGHT($Q330,1)="H"),"分",""))</f>
        <v/>
      </c>
      <c r="T330" s="153"/>
      <c r="U330" s="157" t="str">
        <f t="shared" ref="U330" si="343">IF($Q330="","",IF(OR(RIGHT($Q330,1)="m",RIGHT($Q330,1)="H"),"秒","m"))</f>
        <v/>
      </c>
      <c r="V330" s="153"/>
      <c r="AB330" s="44"/>
      <c r="AC330" s="1" t="str">
        <f>IF($Q330="","0",VLOOKUP($Q330,登録データ!$Q$4:$R$19,2,FALSE))</f>
        <v>0</v>
      </c>
      <c r="AD330" s="1" t="str">
        <f t="shared" si="288"/>
        <v>00</v>
      </c>
      <c r="AE330" s="1" t="str">
        <f t="shared" si="289"/>
        <v/>
      </c>
      <c r="AF330" s="1" t="str">
        <f t="shared" si="286"/>
        <v>000000</v>
      </c>
      <c r="AG330" s="1" t="str">
        <f t="shared" si="287"/>
        <v/>
      </c>
      <c r="AH330" s="1">
        <f t="shared" si="290"/>
        <v>0</v>
      </c>
      <c r="AI330" s="197" t="str">
        <f>IF($C330="","",IF($C330="@",0,IF(COUNTIF($C$21:$C$620,$C330)=1,0,1)))</f>
        <v/>
      </c>
      <c r="AJ330" s="197" t="str">
        <f t="shared" ref="AJ330" si="344">IF($O330="","",IF(OR($O330="北海道",$O330="東京都",$O330="大阪府",$O330="京都府",RIGHT($O330,1)="県"),0,1))</f>
        <v/>
      </c>
    </row>
    <row r="331" spans="2:36">
      <c r="B331" s="122"/>
      <c r="C331" s="163"/>
      <c r="D331" s="167"/>
      <c r="E331" s="172"/>
      <c r="F331" s="168"/>
      <c r="G331" s="167"/>
      <c r="H331" s="172"/>
      <c r="I331" s="168"/>
      <c r="J331" s="167"/>
      <c r="K331" s="168"/>
      <c r="L331" s="167"/>
      <c r="M331" s="172"/>
      <c r="N331" s="168"/>
      <c r="O331" s="57"/>
      <c r="P331" s="157"/>
      <c r="Q331" s="160"/>
      <c r="R331" s="154"/>
      <c r="S331" s="157"/>
      <c r="T331" s="154"/>
      <c r="U331" s="157"/>
      <c r="V331" s="154"/>
      <c r="AB331" s="44"/>
      <c r="AC331" s="1" t="str">
        <f>IF($Q331="","0",VLOOKUP($Q331,登録データ!$Q$4:$R$19,2,FALSE))</f>
        <v>0</v>
      </c>
      <c r="AD331" s="1" t="str">
        <f t="shared" si="288"/>
        <v>00</v>
      </c>
      <c r="AE331" s="1" t="str">
        <f t="shared" si="289"/>
        <v/>
      </c>
      <c r="AF331" s="1" t="str">
        <f t="shared" si="286"/>
        <v>000000</v>
      </c>
      <c r="AG331" s="1" t="str">
        <f t="shared" si="287"/>
        <v/>
      </c>
      <c r="AH331" s="1">
        <f t="shared" si="290"/>
        <v>0</v>
      </c>
      <c r="AI331" s="197"/>
      <c r="AJ331" s="197"/>
    </row>
    <row r="332" spans="2:36" ht="19.5" thickBot="1">
      <c r="B332" s="196"/>
      <c r="C332" s="164"/>
      <c r="D332" s="169"/>
      <c r="E332" s="173"/>
      <c r="F332" s="170"/>
      <c r="G332" s="169"/>
      <c r="H332" s="173"/>
      <c r="I332" s="170"/>
      <c r="J332" s="169"/>
      <c r="K332" s="170"/>
      <c r="L332" s="169"/>
      <c r="M332" s="173"/>
      <c r="N332" s="170"/>
      <c r="O332" s="59"/>
      <c r="P332" s="158"/>
      <c r="Q332" s="161"/>
      <c r="R332" s="155"/>
      <c r="S332" s="158"/>
      <c r="T332" s="155"/>
      <c r="U332" s="158"/>
      <c r="V332" s="155"/>
      <c r="AB332" s="44"/>
      <c r="AC332" s="1" t="str">
        <f>IF($Q332="","0",VLOOKUP($Q332,登録データ!$Q$4:$R$19,2,FALSE))</f>
        <v>0</v>
      </c>
      <c r="AD332" s="1" t="str">
        <f t="shared" si="288"/>
        <v>00</v>
      </c>
      <c r="AE332" s="1" t="str">
        <f t="shared" si="289"/>
        <v/>
      </c>
      <c r="AF332" s="1" t="str">
        <f t="shared" si="286"/>
        <v>000000</v>
      </c>
      <c r="AG332" s="1" t="str">
        <f t="shared" si="287"/>
        <v/>
      </c>
      <c r="AH332" s="1">
        <f t="shared" si="290"/>
        <v>0</v>
      </c>
      <c r="AI332" s="197"/>
      <c r="AJ332" s="197"/>
    </row>
    <row r="333" spans="2:36" ht="19.5" thickTop="1">
      <c r="B333" s="195">
        <v>105</v>
      </c>
      <c r="C333" s="162"/>
      <c r="D333" s="165"/>
      <c r="E333" s="171"/>
      <c r="F333" s="166"/>
      <c r="G333" s="165"/>
      <c r="H333" s="171"/>
      <c r="I333" s="166"/>
      <c r="J333" s="165"/>
      <c r="K333" s="166"/>
      <c r="L333" s="165"/>
      <c r="M333" s="171"/>
      <c r="N333" s="166"/>
      <c r="O333" s="56"/>
      <c r="P333" s="156" t="s">
        <v>169</v>
      </c>
      <c r="Q333" s="159"/>
      <c r="R333" s="153"/>
      <c r="S333" s="156" t="str">
        <f t="shared" ref="S333" si="345">IF($Q333="","",IF(OR(RIGHT($Q333,1)="m",RIGHT($Q333,1)="H"),"分",""))</f>
        <v/>
      </c>
      <c r="T333" s="153"/>
      <c r="U333" s="157" t="str">
        <f t="shared" ref="U333" si="346">IF($Q333="","",IF(OR(RIGHT($Q333,1)="m",RIGHT($Q333,1)="H"),"秒","m"))</f>
        <v/>
      </c>
      <c r="V333" s="153"/>
      <c r="AB333" s="44"/>
      <c r="AC333" s="1" t="str">
        <f>IF($Q333="","0",VLOOKUP($Q333,登録データ!$Q$4:$R$19,2,FALSE))</f>
        <v>0</v>
      </c>
      <c r="AD333" s="1" t="str">
        <f t="shared" si="288"/>
        <v>00</v>
      </c>
      <c r="AE333" s="1" t="str">
        <f t="shared" si="289"/>
        <v/>
      </c>
      <c r="AF333" s="1" t="str">
        <f t="shared" si="286"/>
        <v>000000</v>
      </c>
      <c r="AG333" s="1" t="str">
        <f t="shared" si="287"/>
        <v/>
      </c>
      <c r="AH333" s="1">
        <f t="shared" si="290"/>
        <v>0</v>
      </c>
      <c r="AI333" s="197" t="str">
        <f>IF($C333="","",IF($C333="@",0,IF(COUNTIF($C$21:$C$620,$C333)=1,0,1)))</f>
        <v/>
      </c>
      <c r="AJ333" s="197" t="str">
        <f t="shared" ref="AJ333" si="347">IF($O333="","",IF(OR($O333="北海道",$O333="東京都",$O333="大阪府",$O333="京都府",RIGHT($O333,1)="県"),0,1))</f>
        <v/>
      </c>
    </row>
    <row r="334" spans="2:36">
      <c r="B334" s="122"/>
      <c r="C334" s="163"/>
      <c r="D334" s="167"/>
      <c r="E334" s="172"/>
      <c r="F334" s="168"/>
      <c r="G334" s="167"/>
      <c r="H334" s="172"/>
      <c r="I334" s="168"/>
      <c r="J334" s="167"/>
      <c r="K334" s="168"/>
      <c r="L334" s="167"/>
      <c r="M334" s="172"/>
      <c r="N334" s="168"/>
      <c r="O334" s="57"/>
      <c r="P334" s="157"/>
      <c r="Q334" s="160"/>
      <c r="R334" s="154"/>
      <c r="S334" s="157"/>
      <c r="T334" s="154"/>
      <c r="U334" s="157"/>
      <c r="V334" s="154"/>
      <c r="AB334" s="44"/>
      <c r="AC334" s="1" t="str">
        <f>IF($Q334="","0",VLOOKUP($Q334,登録データ!$Q$4:$R$19,2,FALSE))</f>
        <v>0</v>
      </c>
      <c r="AD334" s="1" t="str">
        <f t="shared" si="288"/>
        <v>00</v>
      </c>
      <c r="AE334" s="1" t="str">
        <f t="shared" si="289"/>
        <v/>
      </c>
      <c r="AF334" s="1" t="str">
        <f t="shared" si="286"/>
        <v>000000</v>
      </c>
      <c r="AG334" s="1" t="str">
        <f t="shared" si="287"/>
        <v/>
      </c>
      <c r="AH334" s="1">
        <f t="shared" si="290"/>
        <v>0</v>
      </c>
      <c r="AI334" s="197"/>
      <c r="AJ334" s="197"/>
    </row>
    <row r="335" spans="2:36" ht="19.5" thickBot="1">
      <c r="B335" s="196"/>
      <c r="C335" s="164"/>
      <c r="D335" s="169"/>
      <c r="E335" s="173"/>
      <c r="F335" s="170"/>
      <c r="G335" s="169"/>
      <c r="H335" s="173"/>
      <c r="I335" s="170"/>
      <c r="J335" s="169"/>
      <c r="K335" s="170"/>
      <c r="L335" s="169"/>
      <c r="M335" s="173"/>
      <c r="N335" s="170"/>
      <c r="O335" s="59"/>
      <c r="P335" s="158"/>
      <c r="Q335" s="161"/>
      <c r="R335" s="155"/>
      <c r="S335" s="158"/>
      <c r="T335" s="155"/>
      <c r="U335" s="158"/>
      <c r="V335" s="155"/>
      <c r="AB335" s="44"/>
      <c r="AC335" s="1" t="str">
        <f>IF($Q335="","0",VLOOKUP($Q335,登録データ!$Q$4:$R$19,2,FALSE))</f>
        <v>0</v>
      </c>
      <c r="AD335" s="1" t="str">
        <f t="shared" si="288"/>
        <v>00</v>
      </c>
      <c r="AE335" s="1" t="str">
        <f t="shared" si="289"/>
        <v/>
      </c>
      <c r="AF335" s="1" t="str">
        <f t="shared" si="286"/>
        <v>000000</v>
      </c>
      <c r="AG335" s="1" t="str">
        <f t="shared" si="287"/>
        <v/>
      </c>
      <c r="AH335" s="1">
        <f t="shared" si="290"/>
        <v>0</v>
      </c>
      <c r="AI335" s="197"/>
      <c r="AJ335" s="197"/>
    </row>
    <row r="336" spans="2:36" ht="19.5" thickTop="1">
      <c r="B336" s="195">
        <v>106</v>
      </c>
      <c r="C336" s="162"/>
      <c r="D336" s="165"/>
      <c r="E336" s="171"/>
      <c r="F336" s="166"/>
      <c r="G336" s="165"/>
      <c r="H336" s="171"/>
      <c r="I336" s="166"/>
      <c r="J336" s="165"/>
      <c r="K336" s="166"/>
      <c r="L336" s="165"/>
      <c r="M336" s="171"/>
      <c r="N336" s="166"/>
      <c r="O336" s="56"/>
      <c r="P336" s="156" t="s">
        <v>169</v>
      </c>
      <c r="Q336" s="159"/>
      <c r="R336" s="153"/>
      <c r="S336" s="156" t="str">
        <f t="shared" ref="S336" si="348">IF($Q336="","",IF(OR(RIGHT($Q336,1)="m",RIGHT($Q336,1)="H"),"分",""))</f>
        <v/>
      </c>
      <c r="T336" s="153"/>
      <c r="U336" s="157" t="str">
        <f t="shared" ref="U336" si="349">IF($Q336="","",IF(OR(RIGHT($Q336,1)="m",RIGHT($Q336,1)="H"),"秒","m"))</f>
        <v/>
      </c>
      <c r="V336" s="153"/>
      <c r="AB336" s="44"/>
      <c r="AC336" s="1" t="str">
        <f>IF($Q336="","0",VLOOKUP($Q336,登録データ!$Q$4:$R$19,2,FALSE))</f>
        <v>0</v>
      </c>
      <c r="AD336" s="1" t="str">
        <f t="shared" si="288"/>
        <v>00</v>
      </c>
      <c r="AE336" s="1" t="str">
        <f t="shared" si="289"/>
        <v/>
      </c>
      <c r="AF336" s="1" t="str">
        <f t="shared" si="286"/>
        <v>000000</v>
      </c>
      <c r="AG336" s="1" t="str">
        <f t="shared" si="287"/>
        <v/>
      </c>
      <c r="AH336" s="1">
        <f t="shared" si="290"/>
        <v>0</v>
      </c>
      <c r="AI336" s="197" t="str">
        <f>IF($C336="","",IF($C336="@",0,IF(COUNTIF($C$21:$C$620,$C336)=1,0,1)))</f>
        <v/>
      </c>
      <c r="AJ336" s="197" t="str">
        <f t="shared" ref="AJ336" si="350">IF($O336="","",IF(OR($O336="北海道",$O336="東京都",$O336="大阪府",$O336="京都府",RIGHT($O336,1)="県"),0,1))</f>
        <v/>
      </c>
    </row>
    <row r="337" spans="2:36">
      <c r="B337" s="122"/>
      <c r="C337" s="163"/>
      <c r="D337" s="167"/>
      <c r="E337" s="172"/>
      <c r="F337" s="168"/>
      <c r="G337" s="167"/>
      <c r="H337" s="172"/>
      <c r="I337" s="168"/>
      <c r="J337" s="167"/>
      <c r="K337" s="168"/>
      <c r="L337" s="167"/>
      <c r="M337" s="172"/>
      <c r="N337" s="168"/>
      <c r="O337" s="57"/>
      <c r="P337" s="157"/>
      <c r="Q337" s="160"/>
      <c r="R337" s="154"/>
      <c r="S337" s="157"/>
      <c r="T337" s="154"/>
      <c r="U337" s="157"/>
      <c r="V337" s="154"/>
      <c r="AB337" s="44"/>
      <c r="AC337" s="1" t="str">
        <f>IF($Q337="","0",VLOOKUP($Q337,登録データ!$Q$4:$R$19,2,FALSE))</f>
        <v>0</v>
      </c>
      <c r="AD337" s="1" t="str">
        <f t="shared" si="288"/>
        <v>00</v>
      </c>
      <c r="AE337" s="1" t="str">
        <f t="shared" si="289"/>
        <v/>
      </c>
      <c r="AF337" s="1" t="str">
        <f t="shared" si="286"/>
        <v>000000</v>
      </c>
      <c r="AG337" s="1" t="str">
        <f t="shared" si="287"/>
        <v/>
      </c>
      <c r="AH337" s="1">
        <f t="shared" si="290"/>
        <v>0</v>
      </c>
      <c r="AI337" s="197"/>
      <c r="AJ337" s="197"/>
    </row>
    <row r="338" spans="2:36" ht="19.5" thickBot="1">
      <c r="B338" s="196"/>
      <c r="C338" s="164"/>
      <c r="D338" s="169"/>
      <c r="E338" s="173"/>
      <c r="F338" s="170"/>
      <c r="G338" s="169"/>
      <c r="H338" s="173"/>
      <c r="I338" s="170"/>
      <c r="J338" s="169"/>
      <c r="K338" s="170"/>
      <c r="L338" s="169"/>
      <c r="M338" s="173"/>
      <c r="N338" s="170"/>
      <c r="O338" s="59"/>
      <c r="P338" s="158"/>
      <c r="Q338" s="161"/>
      <c r="R338" s="155"/>
      <c r="S338" s="158"/>
      <c r="T338" s="155"/>
      <c r="U338" s="158"/>
      <c r="V338" s="155"/>
      <c r="AB338" s="44"/>
      <c r="AC338" s="1" t="str">
        <f>IF($Q338="","0",VLOOKUP($Q338,登録データ!$Q$4:$R$19,2,FALSE))</f>
        <v>0</v>
      </c>
      <c r="AD338" s="1" t="str">
        <f t="shared" si="288"/>
        <v>00</v>
      </c>
      <c r="AE338" s="1" t="str">
        <f t="shared" si="289"/>
        <v/>
      </c>
      <c r="AF338" s="1" t="str">
        <f t="shared" si="286"/>
        <v>000000</v>
      </c>
      <c r="AG338" s="1" t="str">
        <f t="shared" si="287"/>
        <v/>
      </c>
      <c r="AH338" s="1">
        <f t="shared" si="290"/>
        <v>0</v>
      </c>
      <c r="AI338" s="197"/>
      <c r="AJ338" s="197"/>
    </row>
    <row r="339" spans="2:36" ht="19.5" thickTop="1">
      <c r="B339" s="195">
        <v>107</v>
      </c>
      <c r="C339" s="162"/>
      <c r="D339" s="165"/>
      <c r="E339" s="171"/>
      <c r="F339" s="166"/>
      <c r="G339" s="165"/>
      <c r="H339" s="171"/>
      <c r="I339" s="166"/>
      <c r="J339" s="165"/>
      <c r="K339" s="166"/>
      <c r="L339" s="165"/>
      <c r="M339" s="171"/>
      <c r="N339" s="166"/>
      <c r="O339" s="56"/>
      <c r="P339" s="156" t="s">
        <v>169</v>
      </c>
      <c r="Q339" s="159"/>
      <c r="R339" s="153"/>
      <c r="S339" s="156" t="str">
        <f t="shared" ref="S339" si="351">IF($Q339="","",IF(OR(RIGHT($Q339,1)="m",RIGHT($Q339,1)="H"),"分",""))</f>
        <v/>
      </c>
      <c r="T339" s="153"/>
      <c r="U339" s="157" t="str">
        <f t="shared" ref="U339" si="352">IF($Q339="","",IF(OR(RIGHT($Q339,1)="m",RIGHT($Q339,1)="H"),"秒","m"))</f>
        <v/>
      </c>
      <c r="V339" s="153"/>
      <c r="AB339" s="44"/>
      <c r="AC339" s="1" t="str">
        <f>IF($Q339="","0",VLOOKUP($Q339,登録データ!$Q$4:$R$19,2,FALSE))</f>
        <v>0</v>
      </c>
      <c r="AD339" s="1" t="str">
        <f t="shared" si="288"/>
        <v>00</v>
      </c>
      <c r="AE339" s="1" t="str">
        <f t="shared" si="289"/>
        <v/>
      </c>
      <c r="AF339" s="1" t="str">
        <f t="shared" si="286"/>
        <v>000000</v>
      </c>
      <c r="AG339" s="1" t="str">
        <f t="shared" si="287"/>
        <v/>
      </c>
      <c r="AH339" s="1">
        <f t="shared" si="290"/>
        <v>0</v>
      </c>
      <c r="AI339" s="197" t="str">
        <f>IF($C339="","",IF($C339="@",0,IF(COUNTIF($C$21:$C$620,$C339)=1,0,1)))</f>
        <v/>
      </c>
      <c r="AJ339" s="197" t="str">
        <f t="shared" ref="AJ339" si="353">IF($O339="","",IF(OR($O339="北海道",$O339="東京都",$O339="大阪府",$O339="京都府",RIGHT($O339,1)="県"),0,1))</f>
        <v/>
      </c>
    </row>
    <row r="340" spans="2:36">
      <c r="B340" s="122"/>
      <c r="C340" s="163"/>
      <c r="D340" s="167"/>
      <c r="E340" s="172"/>
      <c r="F340" s="168"/>
      <c r="G340" s="167"/>
      <c r="H340" s="172"/>
      <c r="I340" s="168"/>
      <c r="J340" s="167"/>
      <c r="K340" s="168"/>
      <c r="L340" s="167"/>
      <c r="M340" s="172"/>
      <c r="N340" s="168"/>
      <c r="O340" s="57"/>
      <c r="P340" s="157"/>
      <c r="Q340" s="160"/>
      <c r="R340" s="154"/>
      <c r="S340" s="157"/>
      <c r="T340" s="154"/>
      <c r="U340" s="157"/>
      <c r="V340" s="154"/>
      <c r="AB340" s="44"/>
      <c r="AC340" s="1" t="str">
        <f>IF($Q340="","0",VLOOKUP($Q340,登録データ!$Q$4:$R$19,2,FALSE))</f>
        <v>0</v>
      </c>
      <c r="AD340" s="1" t="str">
        <f t="shared" si="288"/>
        <v>00</v>
      </c>
      <c r="AE340" s="1" t="str">
        <f t="shared" si="289"/>
        <v/>
      </c>
      <c r="AF340" s="1" t="str">
        <f t="shared" si="286"/>
        <v>000000</v>
      </c>
      <c r="AG340" s="1" t="str">
        <f t="shared" si="287"/>
        <v/>
      </c>
      <c r="AH340" s="1">
        <f t="shared" si="290"/>
        <v>0</v>
      </c>
      <c r="AI340" s="197"/>
      <c r="AJ340" s="197"/>
    </row>
    <row r="341" spans="2:36" ht="19.5" thickBot="1">
      <c r="B341" s="196"/>
      <c r="C341" s="164"/>
      <c r="D341" s="169"/>
      <c r="E341" s="173"/>
      <c r="F341" s="170"/>
      <c r="G341" s="169"/>
      <c r="H341" s="173"/>
      <c r="I341" s="170"/>
      <c r="J341" s="169"/>
      <c r="K341" s="170"/>
      <c r="L341" s="169"/>
      <c r="M341" s="173"/>
      <c r="N341" s="170"/>
      <c r="O341" s="59"/>
      <c r="P341" s="158"/>
      <c r="Q341" s="161"/>
      <c r="R341" s="155"/>
      <c r="S341" s="158"/>
      <c r="T341" s="155"/>
      <c r="U341" s="158"/>
      <c r="V341" s="155"/>
      <c r="AB341" s="44"/>
      <c r="AC341" s="1" t="str">
        <f>IF($Q341="","0",VLOOKUP($Q341,登録データ!$Q$4:$R$19,2,FALSE))</f>
        <v>0</v>
      </c>
      <c r="AD341" s="1" t="str">
        <f t="shared" si="288"/>
        <v>00</v>
      </c>
      <c r="AE341" s="1" t="str">
        <f t="shared" si="289"/>
        <v/>
      </c>
      <c r="AF341" s="1" t="str">
        <f t="shared" ref="AF341:AF404" si="354">IF($AE341=2,IF($T341="","0000",CONCATENATE(RIGHT($T341+100,2),$AD341)),IF($T341="","000000",CONCATENATE(RIGHT($R341+100,2),RIGHT($T341+100,2),$AD341)))</f>
        <v>000000</v>
      </c>
      <c r="AG341" s="1" t="str">
        <f t="shared" ref="AG341:AG404" si="355">IF($Q341="","",CONCATENATE($AC341," ",IF($AE341=1,RIGHT($AF341+10000000,7),RIGHT($AF341+100000,5))))</f>
        <v/>
      </c>
      <c r="AH341" s="1">
        <f t="shared" si="290"/>
        <v>0</v>
      </c>
      <c r="AI341" s="197"/>
      <c r="AJ341" s="197"/>
    </row>
    <row r="342" spans="2:36" ht="19.5" thickTop="1">
      <c r="B342" s="195">
        <v>108</v>
      </c>
      <c r="C342" s="162"/>
      <c r="D342" s="165"/>
      <c r="E342" s="171"/>
      <c r="F342" s="166"/>
      <c r="G342" s="165"/>
      <c r="H342" s="171"/>
      <c r="I342" s="166"/>
      <c r="J342" s="165"/>
      <c r="K342" s="166"/>
      <c r="L342" s="165"/>
      <c r="M342" s="171"/>
      <c r="N342" s="166"/>
      <c r="O342" s="56"/>
      <c r="P342" s="156" t="s">
        <v>169</v>
      </c>
      <c r="Q342" s="159"/>
      <c r="R342" s="153"/>
      <c r="S342" s="156" t="str">
        <f t="shared" ref="S342" si="356">IF($Q342="","",IF(OR(RIGHT($Q342,1)="m",RIGHT($Q342,1)="H"),"分",""))</f>
        <v/>
      </c>
      <c r="T342" s="153"/>
      <c r="U342" s="157" t="str">
        <f t="shared" ref="U342" si="357">IF($Q342="","",IF(OR(RIGHT($Q342,1)="m",RIGHT($Q342,1)="H"),"秒","m"))</f>
        <v/>
      </c>
      <c r="V342" s="153"/>
      <c r="AB342" s="44"/>
      <c r="AC342" s="1" t="str">
        <f>IF($Q342="","0",VLOOKUP($Q342,登録データ!$Q$4:$R$19,2,FALSE))</f>
        <v>0</v>
      </c>
      <c r="AD342" s="1" t="str">
        <f t="shared" ref="AD342:AD405" si="358">IF($V342="","00",IF(LEN($V342)=1,$V342*10,$V342))</f>
        <v>00</v>
      </c>
      <c r="AE342" s="1" t="str">
        <f t="shared" ref="AE342:AE405" si="359">IF($Q342="","",IF(OR(RIGHT($Q342,1)="m",RIGHT($Q342,1)="H"),1,2))</f>
        <v/>
      </c>
      <c r="AF342" s="1" t="str">
        <f t="shared" si="354"/>
        <v>000000</v>
      </c>
      <c r="AG342" s="1" t="str">
        <f t="shared" si="355"/>
        <v/>
      </c>
      <c r="AH342" s="1">
        <f t="shared" ref="AH342:AH405" si="360">IF(OR(RIGHT($Q342,1)="m",RIGHT($Q342,1)="H",RIGHT($Q342,1)="W",RIGHT($Q342,1)="C"),IF(VALUE($Q342)&gt;59,1,0),0)</f>
        <v>0</v>
      </c>
      <c r="AI342" s="197" t="str">
        <f>IF($C342="","",IF($C342="@",0,IF(COUNTIF($C$21:$C$620,$C342)=1,0,1)))</f>
        <v/>
      </c>
      <c r="AJ342" s="197" t="str">
        <f t="shared" ref="AJ342" si="361">IF($O342="","",IF(OR($O342="北海道",$O342="東京都",$O342="大阪府",$O342="京都府",RIGHT($O342,1)="県"),0,1))</f>
        <v/>
      </c>
    </row>
    <row r="343" spans="2:36">
      <c r="B343" s="122"/>
      <c r="C343" s="163"/>
      <c r="D343" s="167"/>
      <c r="E343" s="172"/>
      <c r="F343" s="168"/>
      <c r="G343" s="167"/>
      <c r="H343" s="172"/>
      <c r="I343" s="168"/>
      <c r="J343" s="167"/>
      <c r="K343" s="168"/>
      <c r="L343" s="167"/>
      <c r="M343" s="172"/>
      <c r="N343" s="168"/>
      <c r="O343" s="57"/>
      <c r="P343" s="157"/>
      <c r="Q343" s="160"/>
      <c r="R343" s="154"/>
      <c r="S343" s="157"/>
      <c r="T343" s="154"/>
      <c r="U343" s="157"/>
      <c r="V343" s="154"/>
      <c r="AB343" s="44"/>
      <c r="AC343" s="1" t="str">
        <f>IF($Q343="","0",VLOOKUP($Q343,登録データ!$Q$4:$R$19,2,FALSE))</f>
        <v>0</v>
      </c>
      <c r="AD343" s="1" t="str">
        <f t="shared" si="358"/>
        <v>00</v>
      </c>
      <c r="AE343" s="1" t="str">
        <f t="shared" si="359"/>
        <v/>
      </c>
      <c r="AF343" s="1" t="str">
        <f t="shared" si="354"/>
        <v>000000</v>
      </c>
      <c r="AG343" s="1" t="str">
        <f t="shared" si="355"/>
        <v/>
      </c>
      <c r="AH343" s="1">
        <f t="shared" si="360"/>
        <v>0</v>
      </c>
      <c r="AI343" s="197"/>
      <c r="AJ343" s="197"/>
    </row>
    <row r="344" spans="2:36" ht="19.5" thickBot="1">
      <c r="B344" s="196"/>
      <c r="C344" s="164"/>
      <c r="D344" s="169"/>
      <c r="E344" s="173"/>
      <c r="F344" s="170"/>
      <c r="G344" s="169"/>
      <c r="H344" s="173"/>
      <c r="I344" s="170"/>
      <c r="J344" s="169"/>
      <c r="K344" s="170"/>
      <c r="L344" s="169"/>
      <c r="M344" s="173"/>
      <c r="N344" s="170"/>
      <c r="O344" s="59"/>
      <c r="P344" s="158"/>
      <c r="Q344" s="161"/>
      <c r="R344" s="155"/>
      <c r="S344" s="158"/>
      <c r="T344" s="155"/>
      <c r="U344" s="158"/>
      <c r="V344" s="155"/>
      <c r="AB344" s="44"/>
      <c r="AC344" s="1" t="str">
        <f>IF($Q344="","0",VLOOKUP($Q344,登録データ!$Q$4:$R$19,2,FALSE))</f>
        <v>0</v>
      </c>
      <c r="AD344" s="1" t="str">
        <f t="shared" si="358"/>
        <v>00</v>
      </c>
      <c r="AE344" s="1" t="str">
        <f t="shared" si="359"/>
        <v/>
      </c>
      <c r="AF344" s="1" t="str">
        <f t="shared" si="354"/>
        <v>000000</v>
      </c>
      <c r="AG344" s="1" t="str">
        <f t="shared" si="355"/>
        <v/>
      </c>
      <c r="AH344" s="1">
        <f t="shared" si="360"/>
        <v>0</v>
      </c>
      <c r="AI344" s="197"/>
      <c r="AJ344" s="197"/>
    </row>
    <row r="345" spans="2:36" ht="19.5" thickTop="1">
      <c r="B345" s="195">
        <v>109</v>
      </c>
      <c r="C345" s="162"/>
      <c r="D345" s="165"/>
      <c r="E345" s="171"/>
      <c r="F345" s="166"/>
      <c r="G345" s="165"/>
      <c r="H345" s="171"/>
      <c r="I345" s="166"/>
      <c r="J345" s="165"/>
      <c r="K345" s="166"/>
      <c r="L345" s="165"/>
      <c r="M345" s="171"/>
      <c r="N345" s="166"/>
      <c r="O345" s="56"/>
      <c r="P345" s="156" t="s">
        <v>169</v>
      </c>
      <c r="Q345" s="159"/>
      <c r="R345" s="153"/>
      <c r="S345" s="156" t="str">
        <f t="shared" ref="S345" si="362">IF($Q345="","",IF(OR(RIGHT($Q345,1)="m",RIGHT($Q345,1)="H"),"分",""))</f>
        <v/>
      </c>
      <c r="T345" s="153"/>
      <c r="U345" s="157" t="str">
        <f t="shared" ref="U345" si="363">IF($Q345="","",IF(OR(RIGHT($Q345,1)="m",RIGHT($Q345,1)="H"),"秒","m"))</f>
        <v/>
      </c>
      <c r="V345" s="153"/>
      <c r="AB345" s="44"/>
      <c r="AC345" s="1" t="str">
        <f>IF($Q345="","0",VLOOKUP($Q345,登録データ!$Q$4:$R$19,2,FALSE))</f>
        <v>0</v>
      </c>
      <c r="AD345" s="1" t="str">
        <f t="shared" si="358"/>
        <v>00</v>
      </c>
      <c r="AE345" s="1" t="str">
        <f t="shared" si="359"/>
        <v/>
      </c>
      <c r="AF345" s="1" t="str">
        <f t="shared" si="354"/>
        <v>000000</v>
      </c>
      <c r="AG345" s="1" t="str">
        <f t="shared" si="355"/>
        <v/>
      </c>
      <c r="AH345" s="1">
        <f t="shared" si="360"/>
        <v>0</v>
      </c>
      <c r="AI345" s="197" t="str">
        <f>IF($C345="","",IF($C345="@",0,IF(COUNTIF($C$21:$C$620,$C345)=1,0,1)))</f>
        <v/>
      </c>
      <c r="AJ345" s="197" t="str">
        <f t="shared" ref="AJ345" si="364">IF($O345="","",IF(OR($O345="北海道",$O345="東京都",$O345="大阪府",$O345="京都府",RIGHT($O345,1)="県"),0,1))</f>
        <v/>
      </c>
    </row>
    <row r="346" spans="2:36">
      <c r="B346" s="122"/>
      <c r="C346" s="163"/>
      <c r="D346" s="167"/>
      <c r="E346" s="172"/>
      <c r="F346" s="168"/>
      <c r="G346" s="167"/>
      <c r="H346" s="172"/>
      <c r="I346" s="168"/>
      <c r="J346" s="167"/>
      <c r="K346" s="168"/>
      <c r="L346" s="167"/>
      <c r="M346" s="172"/>
      <c r="N346" s="168"/>
      <c r="O346" s="57"/>
      <c r="P346" s="157"/>
      <c r="Q346" s="160"/>
      <c r="R346" s="154"/>
      <c r="S346" s="157"/>
      <c r="T346" s="154"/>
      <c r="U346" s="157"/>
      <c r="V346" s="154"/>
      <c r="AB346" s="44"/>
      <c r="AC346" s="1" t="str">
        <f>IF($Q346="","0",VLOOKUP($Q346,登録データ!$Q$4:$R$19,2,FALSE))</f>
        <v>0</v>
      </c>
      <c r="AD346" s="1" t="str">
        <f t="shared" si="358"/>
        <v>00</v>
      </c>
      <c r="AE346" s="1" t="str">
        <f t="shared" si="359"/>
        <v/>
      </c>
      <c r="AF346" s="1" t="str">
        <f t="shared" si="354"/>
        <v>000000</v>
      </c>
      <c r="AG346" s="1" t="str">
        <f t="shared" si="355"/>
        <v/>
      </c>
      <c r="AH346" s="1">
        <f t="shared" si="360"/>
        <v>0</v>
      </c>
      <c r="AI346" s="197"/>
      <c r="AJ346" s="197"/>
    </row>
    <row r="347" spans="2:36" ht="19.5" thickBot="1">
      <c r="B347" s="196"/>
      <c r="C347" s="164"/>
      <c r="D347" s="169"/>
      <c r="E347" s="173"/>
      <c r="F347" s="170"/>
      <c r="G347" s="169"/>
      <c r="H347" s="173"/>
      <c r="I347" s="170"/>
      <c r="J347" s="169"/>
      <c r="K347" s="170"/>
      <c r="L347" s="169"/>
      <c r="M347" s="173"/>
      <c r="N347" s="170"/>
      <c r="O347" s="59"/>
      <c r="P347" s="158"/>
      <c r="Q347" s="161"/>
      <c r="R347" s="155"/>
      <c r="S347" s="158"/>
      <c r="T347" s="155"/>
      <c r="U347" s="158"/>
      <c r="V347" s="155"/>
      <c r="AB347" s="44"/>
      <c r="AC347" s="1" t="str">
        <f>IF($Q347="","0",VLOOKUP($Q347,登録データ!$Q$4:$R$19,2,FALSE))</f>
        <v>0</v>
      </c>
      <c r="AD347" s="1" t="str">
        <f t="shared" si="358"/>
        <v>00</v>
      </c>
      <c r="AE347" s="1" t="str">
        <f t="shared" si="359"/>
        <v/>
      </c>
      <c r="AF347" s="1" t="str">
        <f t="shared" si="354"/>
        <v>000000</v>
      </c>
      <c r="AG347" s="1" t="str">
        <f t="shared" si="355"/>
        <v/>
      </c>
      <c r="AH347" s="1">
        <f t="shared" si="360"/>
        <v>0</v>
      </c>
      <c r="AI347" s="197"/>
      <c r="AJ347" s="197"/>
    </row>
    <row r="348" spans="2:36" ht="19.5" thickTop="1">
      <c r="B348" s="195">
        <v>110</v>
      </c>
      <c r="C348" s="162"/>
      <c r="D348" s="165"/>
      <c r="E348" s="171"/>
      <c r="F348" s="166"/>
      <c r="G348" s="165"/>
      <c r="H348" s="171"/>
      <c r="I348" s="166"/>
      <c r="J348" s="165"/>
      <c r="K348" s="166"/>
      <c r="L348" s="165"/>
      <c r="M348" s="171"/>
      <c r="N348" s="166"/>
      <c r="O348" s="56"/>
      <c r="P348" s="156" t="s">
        <v>169</v>
      </c>
      <c r="Q348" s="159"/>
      <c r="R348" s="153"/>
      <c r="S348" s="156" t="str">
        <f t="shared" ref="S348" si="365">IF($Q348="","",IF(OR(RIGHT($Q348,1)="m",RIGHT($Q348,1)="H"),"分",""))</f>
        <v/>
      </c>
      <c r="T348" s="153"/>
      <c r="U348" s="157" t="str">
        <f t="shared" ref="U348" si="366">IF($Q348="","",IF(OR(RIGHT($Q348,1)="m",RIGHT($Q348,1)="H"),"秒","m"))</f>
        <v/>
      </c>
      <c r="V348" s="153"/>
      <c r="AB348" s="44"/>
      <c r="AC348" s="1" t="str">
        <f>IF($Q348="","0",VLOOKUP($Q348,登録データ!$Q$4:$R$19,2,FALSE))</f>
        <v>0</v>
      </c>
      <c r="AD348" s="1" t="str">
        <f t="shared" si="358"/>
        <v>00</v>
      </c>
      <c r="AE348" s="1" t="str">
        <f t="shared" si="359"/>
        <v/>
      </c>
      <c r="AF348" s="1" t="str">
        <f t="shared" si="354"/>
        <v>000000</v>
      </c>
      <c r="AG348" s="1" t="str">
        <f t="shared" si="355"/>
        <v/>
      </c>
      <c r="AH348" s="1">
        <f t="shared" si="360"/>
        <v>0</v>
      </c>
      <c r="AI348" s="197" t="str">
        <f>IF($C348="","",IF($C348="@",0,IF(COUNTIF($C$21:$C$620,$C348)=1,0,1)))</f>
        <v/>
      </c>
      <c r="AJ348" s="197" t="str">
        <f t="shared" ref="AJ348" si="367">IF($O348="","",IF(OR($O348="北海道",$O348="東京都",$O348="大阪府",$O348="京都府",RIGHT($O348,1)="県"),0,1))</f>
        <v/>
      </c>
    </row>
    <row r="349" spans="2:36">
      <c r="B349" s="122"/>
      <c r="C349" s="163"/>
      <c r="D349" s="167"/>
      <c r="E349" s="172"/>
      <c r="F349" s="168"/>
      <c r="G349" s="167"/>
      <c r="H349" s="172"/>
      <c r="I349" s="168"/>
      <c r="J349" s="167"/>
      <c r="K349" s="168"/>
      <c r="L349" s="167"/>
      <c r="M349" s="172"/>
      <c r="N349" s="168"/>
      <c r="O349" s="57"/>
      <c r="P349" s="157"/>
      <c r="Q349" s="160"/>
      <c r="R349" s="154"/>
      <c r="S349" s="157"/>
      <c r="T349" s="154"/>
      <c r="U349" s="157"/>
      <c r="V349" s="154"/>
      <c r="AB349" s="44"/>
      <c r="AC349" s="1" t="str">
        <f>IF($Q349="","0",VLOOKUP($Q349,登録データ!$Q$4:$R$19,2,FALSE))</f>
        <v>0</v>
      </c>
      <c r="AD349" s="1" t="str">
        <f t="shared" si="358"/>
        <v>00</v>
      </c>
      <c r="AE349" s="1" t="str">
        <f t="shared" si="359"/>
        <v/>
      </c>
      <c r="AF349" s="1" t="str">
        <f t="shared" si="354"/>
        <v>000000</v>
      </c>
      <c r="AG349" s="1" t="str">
        <f t="shared" si="355"/>
        <v/>
      </c>
      <c r="AH349" s="1">
        <f t="shared" si="360"/>
        <v>0</v>
      </c>
      <c r="AI349" s="197"/>
      <c r="AJ349" s="197"/>
    </row>
    <row r="350" spans="2:36" ht="19.5" thickBot="1">
      <c r="B350" s="196"/>
      <c r="C350" s="164"/>
      <c r="D350" s="169"/>
      <c r="E350" s="173"/>
      <c r="F350" s="170"/>
      <c r="G350" s="169"/>
      <c r="H350" s="173"/>
      <c r="I350" s="170"/>
      <c r="J350" s="169"/>
      <c r="K350" s="170"/>
      <c r="L350" s="169"/>
      <c r="M350" s="173"/>
      <c r="N350" s="170"/>
      <c r="O350" s="59"/>
      <c r="P350" s="158"/>
      <c r="Q350" s="161"/>
      <c r="R350" s="155"/>
      <c r="S350" s="158"/>
      <c r="T350" s="155"/>
      <c r="U350" s="158"/>
      <c r="V350" s="155"/>
      <c r="AB350" s="44"/>
      <c r="AC350" s="1" t="str">
        <f>IF($Q350="","0",VLOOKUP($Q350,登録データ!$Q$4:$R$19,2,FALSE))</f>
        <v>0</v>
      </c>
      <c r="AD350" s="1" t="str">
        <f t="shared" si="358"/>
        <v>00</v>
      </c>
      <c r="AE350" s="1" t="str">
        <f t="shared" si="359"/>
        <v/>
      </c>
      <c r="AF350" s="1" t="str">
        <f t="shared" si="354"/>
        <v>000000</v>
      </c>
      <c r="AG350" s="1" t="str">
        <f t="shared" si="355"/>
        <v/>
      </c>
      <c r="AH350" s="1">
        <f t="shared" si="360"/>
        <v>0</v>
      </c>
      <c r="AI350" s="197"/>
      <c r="AJ350" s="197"/>
    </row>
    <row r="351" spans="2:36" ht="19.5" thickTop="1">
      <c r="B351" s="195">
        <v>111</v>
      </c>
      <c r="C351" s="162"/>
      <c r="D351" s="165"/>
      <c r="E351" s="171"/>
      <c r="F351" s="166"/>
      <c r="G351" s="165"/>
      <c r="H351" s="171"/>
      <c r="I351" s="166"/>
      <c r="J351" s="165"/>
      <c r="K351" s="166"/>
      <c r="L351" s="165"/>
      <c r="M351" s="171"/>
      <c r="N351" s="166"/>
      <c r="O351" s="56"/>
      <c r="P351" s="156" t="s">
        <v>169</v>
      </c>
      <c r="Q351" s="159"/>
      <c r="R351" s="153"/>
      <c r="S351" s="156" t="str">
        <f t="shared" ref="S351" si="368">IF($Q351="","",IF(OR(RIGHT($Q351,1)="m",RIGHT($Q351,1)="H"),"分",""))</f>
        <v/>
      </c>
      <c r="T351" s="153"/>
      <c r="U351" s="157" t="str">
        <f t="shared" ref="U351" si="369">IF($Q351="","",IF(OR(RIGHT($Q351,1)="m",RIGHT($Q351,1)="H"),"秒","m"))</f>
        <v/>
      </c>
      <c r="V351" s="153"/>
      <c r="AB351" s="44"/>
      <c r="AC351" s="1" t="str">
        <f>IF($Q351="","0",VLOOKUP($Q351,登録データ!$Q$4:$R$19,2,FALSE))</f>
        <v>0</v>
      </c>
      <c r="AD351" s="1" t="str">
        <f t="shared" si="358"/>
        <v>00</v>
      </c>
      <c r="AE351" s="1" t="str">
        <f t="shared" si="359"/>
        <v/>
      </c>
      <c r="AF351" s="1" t="str">
        <f t="shared" si="354"/>
        <v>000000</v>
      </c>
      <c r="AG351" s="1" t="str">
        <f t="shared" si="355"/>
        <v/>
      </c>
      <c r="AH351" s="1">
        <f t="shared" si="360"/>
        <v>0</v>
      </c>
      <c r="AI351" s="197" t="str">
        <f>IF($C351="","",IF($C351="@",0,IF(COUNTIF($C$21:$C$620,$C351)=1,0,1)))</f>
        <v/>
      </c>
      <c r="AJ351" s="197" t="str">
        <f t="shared" ref="AJ351" si="370">IF($O351="","",IF(OR($O351="北海道",$O351="東京都",$O351="大阪府",$O351="京都府",RIGHT($O351,1)="県"),0,1))</f>
        <v/>
      </c>
    </row>
    <row r="352" spans="2:36">
      <c r="B352" s="122"/>
      <c r="C352" s="163"/>
      <c r="D352" s="167"/>
      <c r="E352" s="172"/>
      <c r="F352" s="168"/>
      <c r="G352" s="167"/>
      <c r="H352" s="172"/>
      <c r="I352" s="168"/>
      <c r="J352" s="167"/>
      <c r="K352" s="168"/>
      <c r="L352" s="167"/>
      <c r="M352" s="172"/>
      <c r="N352" s="168"/>
      <c r="O352" s="57"/>
      <c r="P352" s="157"/>
      <c r="Q352" s="160"/>
      <c r="R352" s="154"/>
      <c r="S352" s="157"/>
      <c r="T352" s="154"/>
      <c r="U352" s="157"/>
      <c r="V352" s="154"/>
      <c r="AB352" s="44"/>
      <c r="AC352" s="1" t="str">
        <f>IF($Q352="","0",VLOOKUP($Q352,登録データ!$Q$4:$R$19,2,FALSE))</f>
        <v>0</v>
      </c>
      <c r="AD352" s="1" t="str">
        <f t="shared" si="358"/>
        <v>00</v>
      </c>
      <c r="AE352" s="1" t="str">
        <f t="shared" si="359"/>
        <v/>
      </c>
      <c r="AF352" s="1" t="str">
        <f t="shared" si="354"/>
        <v>000000</v>
      </c>
      <c r="AG352" s="1" t="str">
        <f t="shared" si="355"/>
        <v/>
      </c>
      <c r="AH352" s="1">
        <f t="shared" si="360"/>
        <v>0</v>
      </c>
      <c r="AI352" s="197"/>
      <c r="AJ352" s="197"/>
    </row>
    <row r="353" spans="2:36" ht="19.5" thickBot="1">
      <c r="B353" s="196"/>
      <c r="C353" s="164"/>
      <c r="D353" s="169"/>
      <c r="E353" s="173"/>
      <c r="F353" s="170"/>
      <c r="G353" s="169"/>
      <c r="H353" s="173"/>
      <c r="I353" s="170"/>
      <c r="J353" s="169"/>
      <c r="K353" s="170"/>
      <c r="L353" s="169"/>
      <c r="M353" s="173"/>
      <c r="N353" s="170"/>
      <c r="O353" s="59"/>
      <c r="P353" s="158"/>
      <c r="Q353" s="161"/>
      <c r="R353" s="155"/>
      <c r="S353" s="158"/>
      <c r="T353" s="155"/>
      <c r="U353" s="158"/>
      <c r="V353" s="155"/>
      <c r="AB353" s="44"/>
      <c r="AC353" s="1" t="str">
        <f>IF($Q353="","0",VLOOKUP($Q353,登録データ!$Q$4:$R$19,2,FALSE))</f>
        <v>0</v>
      </c>
      <c r="AD353" s="1" t="str">
        <f t="shared" si="358"/>
        <v>00</v>
      </c>
      <c r="AE353" s="1" t="str">
        <f t="shared" si="359"/>
        <v/>
      </c>
      <c r="AF353" s="1" t="str">
        <f t="shared" si="354"/>
        <v>000000</v>
      </c>
      <c r="AG353" s="1" t="str">
        <f t="shared" si="355"/>
        <v/>
      </c>
      <c r="AH353" s="1">
        <f t="shared" si="360"/>
        <v>0</v>
      </c>
      <c r="AI353" s="197"/>
      <c r="AJ353" s="197"/>
    </row>
    <row r="354" spans="2:36" ht="19.5" thickTop="1">
      <c r="B354" s="195">
        <v>112</v>
      </c>
      <c r="C354" s="162"/>
      <c r="D354" s="165"/>
      <c r="E354" s="171"/>
      <c r="F354" s="166"/>
      <c r="G354" s="165"/>
      <c r="H354" s="171"/>
      <c r="I354" s="166"/>
      <c r="J354" s="165"/>
      <c r="K354" s="166"/>
      <c r="L354" s="165"/>
      <c r="M354" s="171"/>
      <c r="N354" s="166"/>
      <c r="O354" s="56"/>
      <c r="P354" s="156" t="s">
        <v>169</v>
      </c>
      <c r="Q354" s="159"/>
      <c r="R354" s="153"/>
      <c r="S354" s="156" t="str">
        <f t="shared" ref="S354" si="371">IF($Q354="","",IF(OR(RIGHT($Q354,1)="m",RIGHT($Q354,1)="H"),"分",""))</f>
        <v/>
      </c>
      <c r="T354" s="153"/>
      <c r="U354" s="157" t="str">
        <f t="shared" ref="U354" si="372">IF($Q354="","",IF(OR(RIGHT($Q354,1)="m",RIGHT($Q354,1)="H"),"秒","m"))</f>
        <v/>
      </c>
      <c r="V354" s="153"/>
      <c r="AB354" s="44"/>
      <c r="AC354" s="1" t="str">
        <f>IF($Q354="","0",VLOOKUP($Q354,登録データ!$Q$4:$R$19,2,FALSE))</f>
        <v>0</v>
      </c>
      <c r="AD354" s="1" t="str">
        <f t="shared" si="358"/>
        <v>00</v>
      </c>
      <c r="AE354" s="1" t="str">
        <f t="shared" si="359"/>
        <v/>
      </c>
      <c r="AF354" s="1" t="str">
        <f t="shared" si="354"/>
        <v>000000</v>
      </c>
      <c r="AG354" s="1" t="str">
        <f t="shared" si="355"/>
        <v/>
      </c>
      <c r="AH354" s="1">
        <f t="shared" si="360"/>
        <v>0</v>
      </c>
      <c r="AI354" s="197" t="str">
        <f>IF($C354="","",IF($C354="@",0,IF(COUNTIF($C$21:$C$620,$C354)=1,0,1)))</f>
        <v/>
      </c>
      <c r="AJ354" s="197" t="str">
        <f t="shared" ref="AJ354" si="373">IF($O354="","",IF(OR($O354="北海道",$O354="東京都",$O354="大阪府",$O354="京都府",RIGHT($O354,1)="県"),0,1))</f>
        <v/>
      </c>
    </row>
    <row r="355" spans="2:36">
      <c r="B355" s="122"/>
      <c r="C355" s="163"/>
      <c r="D355" s="167"/>
      <c r="E355" s="172"/>
      <c r="F355" s="168"/>
      <c r="G355" s="167"/>
      <c r="H355" s="172"/>
      <c r="I355" s="168"/>
      <c r="J355" s="167"/>
      <c r="K355" s="168"/>
      <c r="L355" s="167"/>
      <c r="M355" s="172"/>
      <c r="N355" s="168"/>
      <c r="O355" s="57"/>
      <c r="P355" s="157"/>
      <c r="Q355" s="160"/>
      <c r="R355" s="154"/>
      <c r="S355" s="157"/>
      <c r="T355" s="154"/>
      <c r="U355" s="157"/>
      <c r="V355" s="154"/>
      <c r="AB355" s="44"/>
      <c r="AC355" s="1" t="str">
        <f>IF($Q355="","0",VLOOKUP($Q355,登録データ!$Q$4:$R$19,2,FALSE))</f>
        <v>0</v>
      </c>
      <c r="AD355" s="1" t="str">
        <f t="shared" si="358"/>
        <v>00</v>
      </c>
      <c r="AE355" s="1" t="str">
        <f t="shared" si="359"/>
        <v/>
      </c>
      <c r="AF355" s="1" t="str">
        <f t="shared" si="354"/>
        <v>000000</v>
      </c>
      <c r="AG355" s="1" t="str">
        <f t="shared" si="355"/>
        <v/>
      </c>
      <c r="AH355" s="1">
        <f t="shared" si="360"/>
        <v>0</v>
      </c>
      <c r="AI355" s="197"/>
      <c r="AJ355" s="197"/>
    </row>
    <row r="356" spans="2:36" ht="19.5" thickBot="1">
      <c r="B356" s="196"/>
      <c r="C356" s="164"/>
      <c r="D356" s="169"/>
      <c r="E356" s="173"/>
      <c r="F356" s="170"/>
      <c r="G356" s="169"/>
      <c r="H356" s="173"/>
      <c r="I356" s="170"/>
      <c r="J356" s="169"/>
      <c r="K356" s="170"/>
      <c r="L356" s="169"/>
      <c r="M356" s="173"/>
      <c r="N356" s="170"/>
      <c r="O356" s="59"/>
      <c r="P356" s="158"/>
      <c r="Q356" s="161"/>
      <c r="R356" s="155"/>
      <c r="S356" s="158"/>
      <c r="T356" s="155"/>
      <c r="U356" s="158"/>
      <c r="V356" s="155"/>
      <c r="AB356" s="44"/>
      <c r="AC356" s="1" t="str">
        <f>IF($Q356="","0",VLOOKUP($Q356,登録データ!$Q$4:$R$19,2,FALSE))</f>
        <v>0</v>
      </c>
      <c r="AD356" s="1" t="str">
        <f t="shared" si="358"/>
        <v>00</v>
      </c>
      <c r="AE356" s="1" t="str">
        <f t="shared" si="359"/>
        <v/>
      </c>
      <c r="AF356" s="1" t="str">
        <f t="shared" si="354"/>
        <v>000000</v>
      </c>
      <c r="AG356" s="1" t="str">
        <f t="shared" si="355"/>
        <v/>
      </c>
      <c r="AH356" s="1">
        <f t="shared" si="360"/>
        <v>0</v>
      </c>
      <c r="AI356" s="197"/>
      <c r="AJ356" s="197"/>
    </row>
    <row r="357" spans="2:36" ht="19.5" thickTop="1">
      <c r="B357" s="195">
        <v>113</v>
      </c>
      <c r="C357" s="162"/>
      <c r="D357" s="165"/>
      <c r="E357" s="171"/>
      <c r="F357" s="166"/>
      <c r="G357" s="165"/>
      <c r="H357" s="171"/>
      <c r="I357" s="166"/>
      <c r="J357" s="165"/>
      <c r="K357" s="166"/>
      <c r="L357" s="165"/>
      <c r="M357" s="171"/>
      <c r="N357" s="166"/>
      <c r="O357" s="56"/>
      <c r="P357" s="156" t="s">
        <v>169</v>
      </c>
      <c r="Q357" s="159"/>
      <c r="R357" s="153"/>
      <c r="S357" s="156" t="str">
        <f t="shared" ref="S357" si="374">IF($Q357="","",IF(OR(RIGHT($Q357,1)="m",RIGHT($Q357,1)="H"),"分",""))</f>
        <v/>
      </c>
      <c r="T357" s="153"/>
      <c r="U357" s="157" t="str">
        <f t="shared" ref="U357" si="375">IF($Q357="","",IF(OR(RIGHT($Q357,1)="m",RIGHT($Q357,1)="H"),"秒","m"))</f>
        <v/>
      </c>
      <c r="V357" s="153"/>
      <c r="AB357" s="44"/>
      <c r="AC357" s="1" t="str">
        <f>IF($Q357="","0",VLOOKUP($Q357,登録データ!$Q$4:$R$19,2,FALSE))</f>
        <v>0</v>
      </c>
      <c r="AD357" s="1" t="str">
        <f t="shared" si="358"/>
        <v>00</v>
      </c>
      <c r="AE357" s="1" t="str">
        <f t="shared" si="359"/>
        <v/>
      </c>
      <c r="AF357" s="1" t="str">
        <f t="shared" si="354"/>
        <v>000000</v>
      </c>
      <c r="AG357" s="1" t="str">
        <f t="shared" si="355"/>
        <v/>
      </c>
      <c r="AH357" s="1">
        <f t="shared" si="360"/>
        <v>0</v>
      </c>
      <c r="AI357" s="197" t="str">
        <f>IF($C357="","",IF($C357="@",0,IF(COUNTIF($C$21:$C$620,$C357)=1,0,1)))</f>
        <v/>
      </c>
      <c r="AJ357" s="197" t="str">
        <f t="shared" ref="AJ357" si="376">IF($O357="","",IF(OR($O357="北海道",$O357="東京都",$O357="大阪府",$O357="京都府",RIGHT($O357,1)="県"),0,1))</f>
        <v/>
      </c>
    </row>
    <row r="358" spans="2:36">
      <c r="B358" s="122"/>
      <c r="C358" s="163"/>
      <c r="D358" s="167"/>
      <c r="E358" s="172"/>
      <c r="F358" s="168"/>
      <c r="G358" s="167"/>
      <c r="H358" s="172"/>
      <c r="I358" s="168"/>
      <c r="J358" s="167"/>
      <c r="K358" s="168"/>
      <c r="L358" s="167"/>
      <c r="M358" s="172"/>
      <c r="N358" s="168"/>
      <c r="O358" s="57"/>
      <c r="P358" s="157"/>
      <c r="Q358" s="160"/>
      <c r="R358" s="154"/>
      <c r="S358" s="157"/>
      <c r="T358" s="154"/>
      <c r="U358" s="157"/>
      <c r="V358" s="154"/>
      <c r="AB358" s="44"/>
      <c r="AC358" s="1" t="str">
        <f>IF($Q358="","0",VLOOKUP($Q358,登録データ!$Q$4:$R$19,2,FALSE))</f>
        <v>0</v>
      </c>
      <c r="AD358" s="1" t="str">
        <f t="shared" si="358"/>
        <v>00</v>
      </c>
      <c r="AE358" s="1" t="str">
        <f t="shared" si="359"/>
        <v/>
      </c>
      <c r="AF358" s="1" t="str">
        <f t="shared" si="354"/>
        <v>000000</v>
      </c>
      <c r="AG358" s="1" t="str">
        <f t="shared" si="355"/>
        <v/>
      </c>
      <c r="AH358" s="1">
        <f t="shared" si="360"/>
        <v>0</v>
      </c>
      <c r="AI358" s="197"/>
      <c r="AJ358" s="197"/>
    </row>
    <row r="359" spans="2:36" ht="19.5" thickBot="1">
      <c r="B359" s="196"/>
      <c r="C359" s="164"/>
      <c r="D359" s="169"/>
      <c r="E359" s="173"/>
      <c r="F359" s="170"/>
      <c r="G359" s="169"/>
      <c r="H359" s="173"/>
      <c r="I359" s="170"/>
      <c r="J359" s="169"/>
      <c r="K359" s="170"/>
      <c r="L359" s="169"/>
      <c r="M359" s="173"/>
      <c r="N359" s="170"/>
      <c r="O359" s="59"/>
      <c r="P359" s="158"/>
      <c r="Q359" s="161"/>
      <c r="R359" s="155"/>
      <c r="S359" s="158"/>
      <c r="T359" s="155"/>
      <c r="U359" s="158"/>
      <c r="V359" s="155"/>
      <c r="AB359" s="44"/>
      <c r="AC359" s="1" t="str">
        <f>IF($Q359="","0",VLOOKUP($Q359,登録データ!$Q$4:$R$19,2,FALSE))</f>
        <v>0</v>
      </c>
      <c r="AD359" s="1" t="str">
        <f t="shared" si="358"/>
        <v>00</v>
      </c>
      <c r="AE359" s="1" t="str">
        <f t="shared" si="359"/>
        <v/>
      </c>
      <c r="AF359" s="1" t="str">
        <f t="shared" si="354"/>
        <v>000000</v>
      </c>
      <c r="AG359" s="1" t="str">
        <f t="shared" si="355"/>
        <v/>
      </c>
      <c r="AH359" s="1">
        <f t="shared" si="360"/>
        <v>0</v>
      </c>
      <c r="AI359" s="197"/>
      <c r="AJ359" s="197"/>
    </row>
    <row r="360" spans="2:36" ht="19.5" thickTop="1">
      <c r="B360" s="195">
        <v>114</v>
      </c>
      <c r="C360" s="162"/>
      <c r="D360" s="165"/>
      <c r="E360" s="171"/>
      <c r="F360" s="166"/>
      <c r="G360" s="165"/>
      <c r="H360" s="171"/>
      <c r="I360" s="166"/>
      <c r="J360" s="165"/>
      <c r="K360" s="166"/>
      <c r="L360" s="165"/>
      <c r="M360" s="171"/>
      <c r="N360" s="166"/>
      <c r="O360" s="56"/>
      <c r="P360" s="156" t="s">
        <v>169</v>
      </c>
      <c r="Q360" s="159"/>
      <c r="R360" s="153"/>
      <c r="S360" s="156" t="str">
        <f t="shared" ref="S360" si="377">IF($Q360="","",IF(OR(RIGHT($Q360,1)="m",RIGHT($Q360,1)="H"),"分",""))</f>
        <v/>
      </c>
      <c r="T360" s="153"/>
      <c r="U360" s="157" t="str">
        <f t="shared" ref="U360" si="378">IF($Q360="","",IF(OR(RIGHT($Q360,1)="m",RIGHT($Q360,1)="H"),"秒","m"))</f>
        <v/>
      </c>
      <c r="V360" s="153"/>
      <c r="AB360" s="44"/>
      <c r="AC360" s="1" t="str">
        <f>IF($Q360="","0",VLOOKUP($Q360,登録データ!$Q$4:$R$19,2,FALSE))</f>
        <v>0</v>
      </c>
      <c r="AD360" s="1" t="str">
        <f t="shared" si="358"/>
        <v>00</v>
      </c>
      <c r="AE360" s="1" t="str">
        <f t="shared" si="359"/>
        <v/>
      </c>
      <c r="AF360" s="1" t="str">
        <f t="shared" si="354"/>
        <v>000000</v>
      </c>
      <c r="AG360" s="1" t="str">
        <f t="shared" si="355"/>
        <v/>
      </c>
      <c r="AH360" s="1">
        <f t="shared" si="360"/>
        <v>0</v>
      </c>
      <c r="AI360" s="197" t="str">
        <f>IF($C360="","",IF($C360="@",0,IF(COUNTIF($C$21:$C$620,$C360)=1,0,1)))</f>
        <v/>
      </c>
      <c r="AJ360" s="197" t="str">
        <f t="shared" ref="AJ360" si="379">IF($O360="","",IF(OR($O360="北海道",$O360="東京都",$O360="大阪府",$O360="京都府",RIGHT($O360,1)="県"),0,1))</f>
        <v/>
      </c>
    </row>
    <row r="361" spans="2:36">
      <c r="B361" s="122"/>
      <c r="C361" s="163"/>
      <c r="D361" s="167"/>
      <c r="E361" s="172"/>
      <c r="F361" s="168"/>
      <c r="G361" s="167"/>
      <c r="H361" s="172"/>
      <c r="I361" s="168"/>
      <c r="J361" s="167"/>
      <c r="K361" s="168"/>
      <c r="L361" s="167"/>
      <c r="M361" s="172"/>
      <c r="N361" s="168"/>
      <c r="O361" s="57"/>
      <c r="P361" s="157"/>
      <c r="Q361" s="160"/>
      <c r="R361" s="154"/>
      <c r="S361" s="157"/>
      <c r="T361" s="154"/>
      <c r="U361" s="157"/>
      <c r="V361" s="154"/>
      <c r="AB361" s="44"/>
      <c r="AC361" s="1" t="str">
        <f>IF($Q361="","0",VLOOKUP($Q361,登録データ!$Q$4:$R$19,2,FALSE))</f>
        <v>0</v>
      </c>
      <c r="AD361" s="1" t="str">
        <f t="shared" si="358"/>
        <v>00</v>
      </c>
      <c r="AE361" s="1" t="str">
        <f t="shared" si="359"/>
        <v/>
      </c>
      <c r="AF361" s="1" t="str">
        <f t="shared" si="354"/>
        <v>000000</v>
      </c>
      <c r="AG361" s="1" t="str">
        <f t="shared" si="355"/>
        <v/>
      </c>
      <c r="AH361" s="1">
        <f t="shared" si="360"/>
        <v>0</v>
      </c>
      <c r="AI361" s="197"/>
      <c r="AJ361" s="197"/>
    </row>
    <row r="362" spans="2:36" ht="19.5" thickBot="1">
      <c r="B362" s="196"/>
      <c r="C362" s="164"/>
      <c r="D362" s="169"/>
      <c r="E362" s="173"/>
      <c r="F362" s="170"/>
      <c r="G362" s="169"/>
      <c r="H362" s="173"/>
      <c r="I362" s="170"/>
      <c r="J362" s="169"/>
      <c r="K362" s="170"/>
      <c r="L362" s="169"/>
      <c r="M362" s="173"/>
      <c r="N362" s="170"/>
      <c r="O362" s="59"/>
      <c r="P362" s="158"/>
      <c r="Q362" s="161"/>
      <c r="R362" s="155"/>
      <c r="S362" s="158"/>
      <c r="T362" s="155"/>
      <c r="U362" s="158"/>
      <c r="V362" s="155"/>
      <c r="AB362" s="44"/>
      <c r="AC362" s="1" t="str">
        <f>IF($Q362="","0",VLOOKUP($Q362,登録データ!$Q$4:$R$19,2,FALSE))</f>
        <v>0</v>
      </c>
      <c r="AD362" s="1" t="str">
        <f t="shared" si="358"/>
        <v>00</v>
      </c>
      <c r="AE362" s="1" t="str">
        <f t="shared" si="359"/>
        <v/>
      </c>
      <c r="AF362" s="1" t="str">
        <f t="shared" si="354"/>
        <v>000000</v>
      </c>
      <c r="AG362" s="1" t="str">
        <f t="shared" si="355"/>
        <v/>
      </c>
      <c r="AH362" s="1">
        <f t="shared" si="360"/>
        <v>0</v>
      </c>
      <c r="AI362" s="197"/>
      <c r="AJ362" s="197"/>
    </row>
    <row r="363" spans="2:36" ht="19.5" thickTop="1">
      <c r="B363" s="195">
        <v>115</v>
      </c>
      <c r="C363" s="162"/>
      <c r="D363" s="165"/>
      <c r="E363" s="171"/>
      <c r="F363" s="166"/>
      <c r="G363" s="165"/>
      <c r="H363" s="171"/>
      <c r="I363" s="166"/>
      <c r="J363" s="165"/>
      <c r="K363" s="166"/>
      <c r="L363" s="165"/>
      <c r="M363" s="171"/>
      <c r="N363" s="166"/>
      <c r="O363" s="56"/>
      <c r="P363" s="156" t="s">
        <v>169</v>
      </c>
      <c r="Q363" s="159"/>
      <c r="R363" s="153"/>
      <c r="S363" s="156" t="str">
        <f t="shared" ref="S363" si="380">IF($Q363="","",IF(OR(RIGHT($Q363,1)="m",RIGHT($Q363,1)="H"),"分",""))</f>
        <v/>
      </c>
      <c r="T363" s="153"/>
      <c r="U363" s="157" t="str">
        <f t="shared" ref="U363" si="381">IF($Q363="","",IF(OR(RIGHT($Q363,1)="m",RIGHT($Q363,1)="H"),"秒","m"))</f>
        <v/>
      </c>
      <c r="V363" s="153"/>
      <c r="AB363" s="44"/>
      <c r="AC363" s="1" t="str">
        <f>IF($Q363="","0",VLOOKUP($Q363,登録データ!$Q$4:$R$19,2,FALSE))</f>
        <v>0</v>
      </c>
      <c r="AD363" s="1" t="str">
        <f t="shared" si="358"/>
        <v>00</v>
      </c>
      <c r="AE363" s="1" t="str">
        <f t="shared" si="359"/>
        <v/>
      </c>
      <c r="AF363" s="1" t="str">
        <f t="shared" si="354"/>
        <v>000000</v>
      </c>
      <c r="AG363" s="1" t="str">
        <f t="shared" si="355"/>
        <v/>
      </c>
      <c r="AH363" s="1">
        <f t="shared" si="360"/>
        <v>0</v>
      </c>
      <c r="AI363" s="197" t="str">
        <f>IF($C363="","",IF($C363="@",0,IF(COUNTIF($C$21:$C$620,$C363)=1,0,1)))</f>
        <v/>
      </c>
      <c r="AJ363" s="197" t="str">
        <f t="shared" ref="AJ363" si="382">IF($O363="","",IF(OR($O363="北海道",$O363="東京都",$O363="大阪府",$O363="京都府",RIGHT($O363,1)="県"),0,1))</f>
        <v/>
      </c>
    </row>
    <row r="364" spans="2:36">
      <c r="B364" s="122"/>
      <c r="C364" s="163"/>
      <c r="D364" s="167"/>
      <c r="E364" s="172"/>
      <c r="F364" s="168"/>
      <c r="G364" s="167"/>
      <c r="H364" s="172"/>
      <c r="I364" s="168"/>
      <c r="J364" s="167"/>
      <c r="K364" s="168"/>
      <c r="L364" s="167"/>
      <c r="M364" s="172"/>
      <c r="N364" s="168"/>
      <c r="O364" s="57"/>
      <c r="P364" s="157"/>
      <c r="Q364" s="160"/>
      <c r="R364" s="154"/>
      <c r="S364" s="157"/>
      <c r="T364" s="154"/>
      <c r="U364" s="157"/>
      <c r="V364" s="154"/>
      <c r="AB364" s="44"/>
      <c r="AC364" s="1" t="str">
        <f>IF($Q364="","0",VLOOKUP($Q364,登録データ!$Q$4:$R$19,2,FALSE))</f>
        <v>0</v>
      </c>
      <c r="AD364" s="1" t="str">
        <f t="shared" si="358"/>
        <v>00</v>
      </c>
      <c r="AE364" s="1" t="str">
        <f t="shared" si="359"/>
        <v/>
      </c>
      <c r="AF364" s="1" t="str">
        <f t="shared" si="354"/>
        <v>000000</v>
      </c>
      <c r="AG364" s="1" t="str">
        <f t="shared" si="355"/>
        <v/>
      </c>
      <c r="AH364" s="1">
        <f t="shared" si="360"/>
        <v>0</v>
      </c>
      <c r="AI364" s="197"/>
      <c r="AJ364" s="197"/>
    </row>
    <row r="365" spans="2:36" ht="19.5" thickBot="1">
      <c r="B365" s="196"/>
      <c r="C365" s="164"/>
      <c r="D365" s="169"/>
      <c r="E365" s="173"/>
      <c r="F365" s="170"/>
      <c r="G365" s="169"/>
      <c r="H365" s="173"/>
      <c r="I365" s="170"/>
      <c r="J365" s="169"/>
      <c r="K365" s="170"/>
      <c r="L365" s="169"/>
      <c r="M365" s="173"/>
      <c r="N365" s="170"/>
      <c r="O365" s="59"/>
      <c r="P365" s="158"/>
      <c r="Q365" s="161"/>
      <c r="R365" s="155"/>
      <c r="S365" s="158"/>
      <c r="T365" s="155"/>
      <c r="U365" s="158"/>
      <c r="V365" s="155"/>
      <c r="AB365" s="44"/>
      <c r="AC365" s="1" t="str">
        <f>IF($Q365="","0",VLOOKUP($Q365,登録データ!$Q$4:$R$19,2,FALSE))</f>
        <v>0</v>
      </c>
      <c r="AD365" s="1" t="str">
        <f t="shared" si="358"/>
        <v>00</v>
      </c>
      <c r="AE365" s="1" t="str">
        <f t="shared" si="359"/>
        <v/>
      </c>
      <c r="AF365" s="1" t="str">
        <f t="shared" si="354"/>
        <v>000000</v>
      </c>
      <c r="AG365" s="1" t="str">
        <f t="shared" si="355"/>
        <v/>
      </c>
      <c r="AH365" s="1">
        <f t="shared" si="360"/>
        <v>0</v>
      </c>
      <c r="AI365" s="197"/>
      <c r="AJ365" s="197"/>
    </row>
    <row r="366" spans="2:36" ht="19.5" thickTop="1">
      <c r="B366" s="195">
        <v>116</v>
      </c>
      <c r="C366" s="162"/>
      <c r="D366" s="165"/>
      <c r="E366" s="171"/>
      <c r="F366" s="166"/>
      <c r="G366" s="165"/>
      <c r="H366" s="171"/>
      <c r="I366" s="166"/>
      <c r="J366" s="165"/>
      <c r="K366" s="166"/>
      <c r="L366" s="165"/>
      <c r="M366" s="171"/>
      <c r="N366" s="166"/>
      <c r="O366" s="56"/>
      <c r="P366" s="156" t="s">
        <v>169</v>
      </c>
      <c r="Q366" s="159"/>
      <c r="R366" s="153"/>
      <c r="S366" s="156" t="str">
        <f t="shared" ref="S366" si="383">IF($Q366="","",IF(OR(RIGHT($Q366,1)="m",RIGHT($Q366,1)="H"),"分",""))</f>
        <v/>
      </c>
      <c r="T366" s="153"/>
      <c r="U366" s="157" t="str">
        <f t="shared" ref="U366" si="384">IF($Q366="","",IF(OR(RIGHT($Q366,1)="m",RIGHT($Q366,1)="H"),"秒","m"))</f>
        <v/>
      </c>
      <c r="V366" s="153"/>
      <c r="AB366" s="44"/>
      <c r="AC366" s="1" t="str">
        <f>IF($Q366="","0",VLOOKUP($Q366,登録データ!$Q$4:$R$19,2,FALSE))</f>
        <v>0</v>
      </c>
      <c r="AD366" s="1" t="str">
        <f t="shared" si="358"/>
        <v>00</v>
      </c>
      <c r="AE366" s="1" t="str">
        <f t="shared" si="359"/>
        <v/>
      </c>
      <c r="AF366" s="1" t="str">
        <f t="shared" si="354"/>
        <v>000000</v>
      </c>
      <c r="AG366" s="1" t="str">
        <f t="shared" si="355"/>
        <v/>
      </c>
      <c r="AH366" s="1">
        <f t="shared" si="360"/>
        <v>0</v>
      </c>
      <c r="AI366" s="197" t="str">
        <f>IF($C366="","",IF($C366="@",0,IF(COUNTIF($C$21:$C$620,$C366)=1,0,1)))</f>
        <v/>
      </c>
      <c r="AJ366" s="197" t="str">
        <f t="shared" ref="AJ366" si="385">IF($O366="","",IF(OR($O366="北海道",$O366="東京都",$O366="大阪府",$O366="京都府",RIGHT($O366,1)="県"),0,1))</f>
        <v/>
      </c>
    </row>
    <row r="367" spans="2:36">
      <c r="B367" s="122"/>
      <c r="C367" s="163"/>
      <c r="D367" s="167"/>
      <c r="E367" s="172"/>
      <c r="F367" s="168"/>
      <c r="G367" s="167"/>
      <c r="H367" s="172"/>
      <c r="I367" s="168"/>
      <c r="J367" s="167"/>
      <c r="K367" s="168"/>
      <c r="L367" s="167"/>
      <c r="M367" s="172"/>
      <c r="N367" s="168"/>
      <c r="O367" s="57"/>
      <c r="P367" s="157"/>
      <c r="Q367" s="160"/>
      <c r="R367" s="154"/>
      <c r="S367" s="157"/>
      <c r="T367" s="154"/>
      <c r="U367" s="157"/>
      <c r="V367" s="154"/>
      <c r="AB367" s="44"/>
      <c r="AC367" s="1" t="str">
        <f>IF($Q367="","0",VLOOKUP($Q367,登録データ!$Q$4:$R$19,2,FALSE))</f>
        <v>0</v>
      </c>
      <c r="AD367" s="1" t="str">
        <f t="shared" si="358"/>
        <v>00</v>
      </c>
      <c r="AE367" s="1" t="str">
        <f t="shared" si="359"/>
        <v/>
      </c>
      <c r="AF367" s="1" t="str">
        <f t="shared" si="354"/>
        <v>000000</v>
      </c>
      <c r="AG367" s="1" t="str">
        <f t="shared" si="355"/>
        <v/>
      </c>
      <c r="AH367" s="1">
        <f t="shared" si="360"/>
        <v>0</v>
      </c>
      <c r="AI367" s="197"/>
      <c r="AJ367" s="197"/>
    </row>
    <row r="368" spans="2:36" ht="19.5" thickBot="1">
      <c r="B368" s="196"/>
      <c r="C368" s="164"/>
      <c r="D368" s="169"/>
      <c r="E368" s="173"/>
      <c r="F368" s="170"/>
      <c r="G368" s="169"/>
      <c r="H368" s="173"/>
      <c r="I368" s="170"/>
      <c r="J368" s="169"/>
      <c r="K368" s="170"/>
      <c r="L368" s="169"/>
      <c r="M368" s="173"/>
      <c r="N368" s="170"/>
      <c r="O368" s="59"/>
      <c r="P368" s="158"/>
      <c r="Q368" s="161"/>
      <c r="R368" s="155"/>
      <c r="S368" s="158"/>
      <c r="T368" s="155"/>
      <c r="U368" s="158"/>
      <c r="V368" s="155"/>
      <c r="AB368" s="44"/>
      <c r="AC368" s="1" t="str">
        <f>IF($Q368="","0",VLOOKUP($Q368,登録データ!$Q$4:$R$19,2,FALSE))</f>
        <v>0</v>
      </c>
      <c r="AD368" s="1" t="str">
        <f t="shared" si="358"/>
        <v>00</v>
      </c>
      <c r="AE368" s="1" t="str">
        <f t="shared" si="359"/>
        <v/>
      </c>
      <c r="AF368" s="1" t="str">
        <f t="shared" si="354"/>
        <v>000000</v>
      </c>
      <c r="AG368" s="1" t="str">
        <f t="shared" si="355"/>
        <v/>
      </c>
      <c r="AH368" s="1">
        <f t="shared" si="360"/>
        <v>0</v>
      </c>
      <c r="AI368" s="197"/>
      <c r="AJ368" s="197"/>
    </row>
    <row r="369" spans="2:36" ht="19.5" thickTop="1">
      <c r="B369" s="195">
        <v>117</v>
      </c>
      <c r="C369" s="162"/>
      <c r="D369" s="165"/>
      <c r="E369" s="171"/>
      <c r="F369" s="166"/>
      <c r="G369" s="165"/>
      <c r="H369" s="171"/>
      <c r="I369" s="166"/>
      <c r="J369" s="165"/>
      <c r="K369" s="166"/>
      <c r="L369" s="165"/>
      <c r="M369" s="171"/>
      <c r="N369" s="166"/>
      <c r="O369" s="56"/>
      <c r="P369" s="156" t="s">
        <v>169</v>
      </c>
      <c r="Q369" s="159"/>
      <c r="R369" s="153"/>
      <c r="S369" s="156" t="str">
        <f t="shared" ref="S369" si="386">IF($Q369="","",IF(OR(RIGHT($Q369,1)="m",RIGHT($Q369,1)="H"),"分",""))</f>
        <v/>
      </c>
      <c r="T369" s="153"/>
      <c r="U369" s="157" t="str">
        <f t="shared" ref="U369" si="387">IF($Q369="","",IF(OR(RIGHT($Q369,1)="m",RIGHT($Q369,1)="H"),"秒","m"))</f>
        <v/>
      </c>
      <c r="V369" s="153"/>
      <c r="AB369" s="44"/>
      <c r="AC369" s="1" t="str">
        <f>IF($Q369="","0",VLOOKUP($Q369,登録データ!$Q$4:$R$19,2,FALSE))</f>
        <v>0</v>
      </c>
      <c r="AD369" s="1" t="str">
        <f t="shared" si="358"/>
        <v>00</v>
      </c>
      <c r="AE369" s="1" t="str">
        <f t="shared" si="359"/>
        <v/>
      </c>
      <c r="AF369" s="1" t="str">
        <f t="shared" si="354"/>
        <v>000000</v>
      </c>
      <c r="AG369" s="1" t="str">
        <f t="shared" si="355"/>
        <v/>
      </c>
      <c r="AH369" s="1">
        <f t="shared" si="360"/>
        <v>0</v>
      </c>
      <c r="AI369" s="197" t="str">
        <f>IF($C369="","",IF($C369="@",0,IF(COUNTIF($C$21:$C$620,$C369)=1,0,1)))</f>
        <v/>
      </c>
      <c r="AJ369" s="197" t="str">
        <f t="shared" ref="AJ369" si="388">IF($O369="","",IF(OR($O369="北海道",$O369="東京都",$O369="大阪府",$O369="京都府",RIGHT($O369,1)="県"),0,1))</f>
        <v/>
      </c>
    </row>
    <row r="370" spans="2:36">
      <c r="B370" s="122"/>
      <c r="C370" s="163"/>
      <c r="D370" s="167"/>
      <c r="E370" s="172"/>
      <c r="F370" s="168"/>
      <c r="G370" s="167"/>
      <c r="H370" s="172"/>
      <c r="I370" s="168"/>
      <c r="J370" s="167"/>
      <c r="K370" s="168"/>
      <c r="L370" s="167"/>
      <c r="M370" s="172"/>
      <c r="N370" s="168"/>
      <c r="O370" s="57"/>
      <c r="P370" s="157"/>
      <c r="Q370" s="160"/>
      <c r="R370" s="154"/>
      <c r="S370" s="157"/>
      <c r="T370" s="154"/>
      <c r="U370" s="157"/>
      <c r="V370" s="154"/>
      <c r="AB370" s="44"/>
      <c r="AC370" s="1" t="str">
        <f>IF($Q370="","0",VLOOKUP($Q370,登録データ!$Q$4:$R$19,2,FALSE))</f>
        <v>0</v>
      </c>
      <c r="AD370" s="1" t="str">
        <f t="shared" si="358"/>
        <v>00</v>
      </c>
      <c r="AE370" s="1" t="str">
        <f t="shared" si="359"/>
        <v/>
      </c>
      <c r="AF370" s="1" t="str">
        <f t="shared" si="354"/>
        <v>000000</v>
      </c>
      <c r="AG370" s="1" t="str">
        <f t="shared" si="355"/>
        <v/>
      </c>
      <c r="AH370" s="1">
        <f t="shared" si="360"/>
        <v>0</v>
      </c>
      <c r="AI370" s="197"/>
      <c r="AJ370" s="197"/>
    </row>
    <row r="371" spans="2:36" ht="19.5" thickBot="1">
      <c r="B371" s="196"/>
      <c r="C371" s="164"/>
      <c r="D371" s="169"/>
      <c r="E371" s="173"/>
      <c r="F371" s="170"/>
      <c r="G371" s="169"/>
      <c r="H371" s="173"/>
      <c r="I371" s="170"/>
      <c r="J371" s="169"/>
      <c r="K371" s="170"/>
      <c r="L371" s="169"/>
      <c r="M371" s="173"/>
      <c r="N371" s="170"/>
      <c r="O371" s="59"/>
      <c r="P371" s="158"/>
      <c r="Q371" s="161"/>
      <c r="R371" s="155"/>
      <c r="S371" s="158"/>
      <c r="T371" s="155"/>
      <c r="U371" s="158"/>
      <c r="V371" s="155"/>
      <c r="AB371" s="44"/>
      <c r="AC371" s="1" t="str">
        <f>IF($Q371="","0",VLOOKUP($Q371,登録データ!$Q$4:$R$19,2,FALSE))</f>
        <v>0</v>
      </c>
      <c r="AD371" s="1" t="str">
        <f t="shared" si="358"/>
        <v>00</v>
      </c>
      <c r="AE371" s="1" t="str">
        <f t="shared" si="359"/>
        <v/>
      </c>
      <c r="AF371" s="1" t="str">
        <f t="shared" si="354"/>
        <v>000000</v>
      </c>
      <c r="AG371" s="1" t="str">
        <f t="shared" si="355"/>
        <v/>
      </c>
      <c r="AH371" s="1">
        <f t="shared" si="360"/>
        <v>0</v>
      </c>
      <c r="AI371" s="197"/>
      <c r="AJ371" s="197"/>
    </row>
    <row r="372" spans="2:36" ht="19.5" thickTop="1">
      <c r="B372" s="195">
        <v>118</v>
      </c>
      <c r="C372" s="162"/>
      <c r="D372" s="165"/>
      <c r="E372" s="171"/>
      <c r="F372" s="166"/>
      <c r="G372" s="165"/>
      <c r="H372" s="171"/>
      <c r="I372" s="166"/>
      <c r="J372" s="165"/>
      <c r="K372" s="166"/>
      <c r="L372" s="165"/>
      <c r="M372" s="171"/>
      <c r="N372" s="166"/>
      <c r="O372" s="56"/>
      <c r="P372" s="156" t="s">
        <v>169</v>
      </c>
      <c r="Q372" s="159"/>
      <c r="R372" s="153"/>
      <c r="S372" s="156" t="str">
        <f t="shared" ref="S372" si="389">IF($Q372="","",IF(OR(RIGHT($Q372,1)="m",RIGHT($Q372,1)="H"),"分",""))</f>
        <v/>
      </c>
      <c r="T372" s="153"/>
      <c r="U372" s="157" t="str">
        <f t="shared" ref="U372" si="390">IF($Q372="","",IF(OR(RIGHT($Q372,1)="m",RIGHT($Q372,1)="H"),"秒","m"))</f>
        <v/>
      </c>
      <c r="V372" s="153"/>
      <c r="AB372" s="44"/>
      <c r="AC372" s="1" t="str">
        <f>IF($Q372="","0",VLOOKUP($Q372,登録データ!$Q$4:$R$19,2,FALSE))</f>
        <v>0</v>
      </c>
      <c r="AD372" s="1" t="str">
        <f t="shared" si="358"/>
        <v>00</v>
      </c>
      <c r="AE372" s="1" t="str">
        <f t="shared" si="359"/>
        <v/>
      </c>
      <c r="AF372" s="1" t="str">
        <f t="shared" si="354"/>
        <v>000000</v>
      </c>
      <c r="AG372" s="1" t="str">
        <f t="shared" si="355"/>
        <v/>
      </c>
      <c r="AH372" s="1">
        <f t="shared" si="360"/>
        <v>0</v>
      </c>
      <c r="AI372" s="197" t="str">
        <f>IF($C372="","",IF($C372="@",0,IF(COUNTIF($C$21:$C$620,$C372)=1,0,1)))</f>
        <v/>
      </c>
      <c r="AJ372" s="197" t="str">
        <f t="shared" ref="AJ372" si="391">IF($O372="","",IF(OR($O372="北海道",$O372="東京都",$O372="大阪府",$O372="京都府",RIGHT($O372,1)="県"),0,1))</f>
        <v/>
      </c>
    </row>
    <row r="373" spans="2:36">
      <c r="B373" s="122"/>
      <c r="C373" s="163"/>
      <c r="D373" s="167"/>
      <c r="E373" s="172"/>
      <c r="F373" s="168"/>
      <c r="G373" s="167"/>
      <c r="H373" s="172"/>
      <c r="I373" s="168"/>
      <c r="J373" s="167"/>
      <c r="K373" s="168"/>
      <c r="L373" s="167"/>
      <c r="M373" s="172"/>
      <c r="N373" s="168"/>
      <c r="O373" s="57"/>
      <c r="P373" s="157"/>
      <c r="Q373" s="160"/>
      <c r="R373" s="154"/>
      <c r="S373" s="157"/>
      <c r="T373" s="154"/>
      <c r="U373" s="157"/>
      <c r="V373" s="154"/>
      <c r="AB373" s="44"/>
      <c r="AC373" s="1" t="str">
        <f>IF($Q373="","0",VLOOKUP($Q373,登録データ!$Q$4:$R$19,2,FALSE))</f>
        <v>0</v>
      </c>
      <c r="AD373" s="1" t="str">
        <f t="shared" si="358"/>
        <v>00</v>
      </c>
      <c r="AE373" s="1" t="str">
        <f t="shared" si="359"/>
        <v/>
      </c>
      <c r="AF373" s="1" t="str">
        <f t="shared" si="354"/>
        <v>000000</v>
      </c>
      <c r="AG373" s="1" t="str">
        <f t="shared" si="355"/>
        <v/>
      </c>
      <c r="AH373" s="1">
        <f t="shared" si="360"/>
        <v>0</v>
      </c>
      <c r="AI373" s="197"/>
      <c r="AJ373" s="197"/>
    </row>
    <row r="374" spans="2:36" ht="19.5" thickBot="1">
      <c r="B374" s="196"/>
      <c r="C374" s="164"/>
      <c r="D374" s="169"/>
      <c r="E374" s="173"/>
      <c r="F374" s="170"/>
      <c r="G374" s="169"/>
      <c r="H374" s="173"/>
      <c r="I374" s="170"/>
      <c r="J374" s="169"/>
      <c r="K374" s="170"/>
      <c r="L374" s="169"/>
      <c r="M374" s="173"/>
      <c r="N374" s="170"/>
      <c r="O374" s="59"/>
      <c r="P374" s="158"/>
      <c r="Q374" s="161"/>
      <c r="R374" s="155"/>
      <c r="S374" s="158"/>
      <c r="T374" s="155"/>
      <c r="U374" s="158"/>
      <c r="V374" s="155"/>
      <c r="AB374" s="44"/>
      <c r="AC374" s="1" t="str">
        <f>IF($Q374="","0",VLOOKUP($Q374,登録データ!$Q$4:$R$19,2,FALSE))</f>
        <v>0</v>
      </c>
      <c r="AD374" s="1" t="str">
        <f t="shared" si="358"/>
        <v>00</v>
      </c>
      <c r="AE374" s="1" t="str">
        <f t="shared" si="359"/>
        <v/>
      </c>
      <c r="AF374" s="1" t="str">
        <f t="shared" si="354"/>
        <v>000000</v>
      </c>
      <c r="AG374" s="1" t="str">
        <f t="shared" si="355"/>
        <v/>
      </c>
      <c r="AH374" s="1">
        <f t="shared" si="360"/>
        <v>0</v>
      </c>
      <c r="AI374" s="197"/>
      <c r="AJ374" s="197"/>
    </row>
    <row r="375" spans="2:36" ht="19.5" thickTop="1">
      <c r="B375" s="195">
        <v>119</v>
      </c>
      <c r="C375" s="162"/>
      <c r="D375" s="165"/>
      <c r="E375" s="171"/>
      <c r="F375" s="166"/>
      <c r="G375" s="165"/>
      <c r="H375" s="171"/>
      <c r="I375" s="166"/>
      <c r="J375" s="165"/>
      <c r="K375" s="166"/>
      <c r="L375" s="165"/>
      <c r="M375" s="171"/>
      <c r="N375" s="166"/>
      <c r="O375" s="56"/>
      <c r="P375" s="156" t="s">
        <v>169</v>
      </c>
      <c r="Q375" s="159"/>
      <c r="R375" s="153"/>
      <c r="S375" s="156" t="str">
        <f t="shared" ref="S375" si="392">IF($Q375="","",IF(OR(RIGHT($Q375,1)="m",RIGHT($Q375,1)="H"),"分",""))</f>
        <v/>
      </c>
      <c r="T375" s="153"/>
      <c r="U375" s="157" t="str">
        <f t="shared" ref="U375" si="393">IF($Q375="","",IF(OR(RIGHT($Q375,1)="m",RIGHT($Q375,1)="H"),"秒","m"))</f>
        <v/>
      </c>
      <c r="V375" s="153"/>
      <c r="AB375" s="44"/>
      <c r="AC375" s="1" t="str">
        <f>IF($Q375="","0",VLOOKUP($Q375,登録データ!$Q$4:$R$19,2,FALSE))</f>
        <v>0</v>
      </c>
      <c r="AD375" s="1" t="str">
        <f t="shared" si="358"/>
        <v>00</v>
      </c>
      <c r="AE375" s="1" t="str">
        <f t="shared" si="359"/>
        <v/>
      </c>
      <c r="AF375" s="1" t="str">
        <f t="shared" si="354"/>
        <v>000000</v>
      </c>
      <c r="AG375" s="1" t="str">
        <f t="shared" si="355"/>
        <v/>
      </c>
      <c r="AH375" s="1">
        <f t="shared" si="360"/>
        <v>0</v>
      </c>
      <c r="AI375" s="197" t="str">
        <f>IF($C375="","",IF($C375="@",0,IF(COUNTIF($C$21:$C$620,$C375)=1,0,1)))</f>
        <v/>
      </c>
      <c r="AJ375" s="197" t="str">
        <f t="shared" ref="AJ375" si="394">IF($O375="","",IF(OR($O375="北海道",$O375="東京都",$O375="大阪府",$O375="京都府",RIGHT($O375,1)="県"),0,1))</f>
        <v/>
      </c>
    </row>
    <row r="376" spans="2:36">
      <c r="B376" s="122"/>
      <c r="C376" s="163"/>
      <c r="D376" s="167"/>
      <c r="E376" s="172"/>
      <c r="F376" s="168"/>
      <c r="G376" s="167"/>
      <c r="H376" s="172"/>
      <c r="I376" s="168"/>
      <c r="J376" s="167"/>
      <c r="K376" s="168"/>
      <c r="L376" s="167"/>
      <c r="M376" s="172"/>
      <c r="N376" s="168"/>
      <c r="O376" s="57"/>
      <c r="P376" s="157"/>
      <c r="Q376" s="160"/>
      <c r="R376" s="154"/>
      <c r="S376" s="157"/>
      <c r="T376" s="154"/>
      <c r="U376" s="157"/>
      <c r="V376" s="154"/>
      <c r="AB376" s="44"/>
      <c r="AC376" s="1" t="str">
        <f>IF($Q376="","0",VLOOKUP($Q376,登録データ!$Q$4:$R$19,2,FALSE))</f>
        <v>0</v>
      </c>
      <c r="AD376" s="1" t="str">
        <f t="shared" si="358"/>
        <v>00</v>
      </c>
      <c r="AE376" s="1" t="str">
        <f t="shared" si="359"/>
        <v/>
      </c>
      <c r="AF376" s="1" t="str">
        <f t="shared" si="354"/>
        <v>000000</v>
      </c>
      <c r="AG376" s="1" t="str">
        <f t="shared" si="355"/>
        <v/>
      </c>
      <c r="AH376" s="1">
        <f t="shared" si="360"/>
        <v>0</v>
      </c>
      <c r="AI376" s="197"/>
      <c r="AJ376" s="197"/>
    </row>
    <row r="377" spans="2:36" ht="19.5" thickBot="1">
      <c r="B377" s="196"/>
      <c r="C377" s="164"/>
      <c r="D377" s="169"/>
      <c r="E377" s="173"/>
      <c r="F377" s="170"/>
      <c r="G377" s="169"/>
      <c r="H377" s="173"/>
      <c r="I377" s="170"/>
      <c r="J377" s="169"/>
      <c r="K377" s="170"/>
      <c r="L377" s="169"/>
      <c r="M377" s="173"/>
      <c r="N377" s="170"/>
      <c r="O377" s="59"/>
      <c r="P377" s="158"/>
      <c r="Q377" s="161"/>
      <c r="R377" s="155"/>
      <c r="S377" s="158"/>
      <c r="T377" s="155"/>
      <c r="U377" s="158"/>
      <c r="V377" s="155"/>
      <c r="AB377" s="44"/>
      <c r="AC377" s="1" t="str">
        <f>IF($Q377="","0",VLOOKUP($Q377,登録データ!$Q$4:$R$19,2,FALSE))</f>
        <v>0</v>
      </c>
      <c r="AD377" s="1" t="str">
        <f t="shared" si="358"/>
        <v>00</v>
      </c>
      <c r="AE377" s="1" t="str">
        <f t="shared" si="359"/>
        <v/>
      </c>
      <c r="AF377" s="1" t="str">
        <f t="shared" si="354"/>
        <v>000000</v>
      </c>
      <c r="AG377" s="1" t="str">
        <f t="shared" si="355"/>
        <v/>
      </c>
      <c r="AH377" s="1">
        <f t="shared" si="360"/>
        <v>0</v>
      </c>
      <c r="AI377" s="197"/>
      <c r="AJ377" s="197"/>
    </row>
    <row r="378" spans="2:36" ht="19.5" thickTop="1">
      <c r="B378" s="195">
        <v>120</v>
      </c>
      <c r="C378" s="162"/>
      <c r="D378" s="165"/>
      <c r="E378" s="171"/>
      <c r="F378" s="166"/>
      <c r="G378" s="165"/>
      <c r="H378" s="171"/>
      <c r="I378" s="166"/>
      <c r="J378" s="165"/>
      <c r="K378" s="166"/>
      <c r="L378" s="165"/>
      <c r="M378" s="171"/>
      <c r="N378" s="166"/>
      <c r="O378" s="56"/>
      <c r="P378" s="156" t="s">
        <v>169</v>
      </c>
      <c r="Q378" s="159"/>
      <c r="R378" s="153"/>
      <c r="S378" s="156" t="str">
        <f t="shared" ref="S378" si="395">IF($Q378="","",IF(OR(RIGHT($Q378,1)="m",RIGHT($Q378,1)="H"),"分",""))</f>
        <v/>
      </c>
      <c r="T378" s="153"/>
      <c r="U378" s="157" t="str">
        <f t="shared" ref="U378" si="396">IF($Q378="","",IF(OR(RIGHT($Q378,1)="m",RIGHT($Q378,1)="H"),"秒","m"))</f>
        <v/>
      </c>
      <c r="V378" s="153"/>
      <c r="AB378" s="44"/>
      <c r="AC378" s="1" t="str">
        <f>IF($Q378="","0",VLOOKUP($Q378,登録データ!$Q$4:$R$19,2,FALSE))</f>
        <v>0</v>
      </c>
      <c r="AD378" s="1" t="str">
        <f t="shared" si="358"/>
        <v>00</v>
      </c>
      <c r="AE378" s="1" t="str">
        <f t="shared" si="359"/>
        <v/>
      </c>
      <c r="AF378" s="1" t="str">
        <f t="shared" si="354"/>
        <v>000000</v>
      </c>
      <c r="AG378" s="1" t="str">
        <f t="shared" si="355"/>
        <v/>
      </c>
      <c r="AH378" s="1">
        <f t="shared" si="360"/>
        <v>0</v>
      </c>
      <c r="AI378" s="197" t="str">
        <f>IF($C378="","",IF($C378="@",0,IF(COUNTIF($C$21:$C$620,$C378)=1,0,1)))</f>
        <v/>
      </c>
      <c r="AJ378" s="197" t="str">
        <f t="shared" ref="AJ378" si="397">IF($O378="","",IF(OR($O378="北海道",$O378="東京都",$O378="大阪府",$O378="京都府",RIGHT($O378,1)="県"),0,1))</f>
        <v/>
      </c>
    </row>
    <row r="379" spans="2:36">
      <c r="B379" s="122"/>
      <c r="C379" s="163"/>
      <c r="D379" s="167"/>
      <c r="E379" s="172"/>
      <c r="F379" s="168"/>
      <c r="G379" s="167"/>
      <c r="H379" s="172"/>
      <c r="I379" s="168"/>
      <c r="J379" s="167"/>
      <c r="K379" s="168"/>
      <c r="L379" s="167"/>
      <c r="M379" s="172"/>
      <c r="N379" s="168"/>
      <c r="O379" s="57"/>
      <c r="P379" s="157"/>
      <c r="Q379" s="160"/>
      <c r="R379" s="154"/>
      <c r="S379" s="157"/>
      <c r="T379" s="154"/>
      <c r="U379" s="157"/>
      <c r="V379" s="154"/>
      <c r="AB379" s="44"/>
      <c r="AC379" s="1" t="str">
        <f>IF($Q379="","0",VLOOKUP($Q379,登録データ!$Q$4:$R$19,2,FALSE))</f>
        <v>0</v>
      </c>
      <c r="AD379" s="1" t="str">
        <f t="shared" si="358"/>
        <v>00</v>
      </c>
      <c r="AE379" s="1" t="str">
        <f t="shared" si="359"/>
        <v/>
      </c>
      <c r="AF379" s="1" t="str">
        <f t="shared" si="354"/>
        <v>000000</v>
      </c>
      <c r="AG379" s="1" t="str">
        <f t="shared" si="355"/>
        <v/>
      </c>
      <c r="AH379" s="1">
        <f t="shared" si="360"/>
        <v>0</v>
      </c>
      <c r="AI379" s="197"/>
      <c r="AJ379" s="197"/>
    </row>
    <row r="380" spans="2:36" ht="19.5" thickBot="1">
      <c r="B380" s="196"/>
      <c r="C380" s="164"/>
      <c r="D380" s="169"/>
      <c r="E380" s="173"/>
      <c r="F380" s="170"/>
      <c r="G380" s="169"/>
      <c r="H380" s="173"/>
      <c r="I380" s="170"/>
      <c r="J380" s="169"/>
      <c r="K380" s="170"/>
      <c r="L380" s="169"/>
      <c r="M380" s="173"/>
      <c r="N380" s="170"/>
      <c r="O380" s="59"/>
      <c r="P380" s="158"/>
      <c r="Q380" s="161"/>
      <c r="R380" s="155"/>
      <c r="S380" s="158"/>
      <c r="T380" s="155"/>
      <c r="U380" s="158"/>
      <c r="V380" s="155"/>
      <c r="AB380" s="44"/>
      <c r="AC380" s="1" t="str">
        <f>IF($Q380="","0",VLOOKUP($Q380,登録データ!$Q$4:$R$19,2,FALSE))</f>
        <v>0</v>
      </c>
      <c r="AD380" s="1" t="str">
        <f t="shared" si="358"/>
        <v>00</v>
      </c>
      <c r="AE380" s="1" t="str">
        <f t="shared" si="359"/>
        <v/>
      </c>
      <c r="AF380" s="1" t="str">
        <f t="shared" si="354"/>
        <v>000000</v>
      </c>
      <c r="AG380" s="1" t="str">
        <f t="shared" si="355"/>
        <v/>
      </c>
      <c r="AH380" s="1">
        <f t="shared" si="360"/>
        <v>0</v>
      </c>
      <c r="AI380" s="197"/>
      <c r="AJ380" s="197"/>
    </row>
    <row r="381" spans="2:36" ht="19.5" thickTop="1">
      <c r="B381" s="195">
        <v>121</v>
      </c>
      <c r="C381" s="162"/>
      <c r="D381" s="165"/>
      <c r="E381" s="171"/>
      <c r="F381" s="166"/>
      <c r="G381" s="165"/>
      <c r="H381" s="171"/>
      <c r="I381" s="166"/>
      <c r="J381" s="165"/>
      <c r="K381" s="166"/>
      <c r="L381" s="165"/>
      <c r="M381" s="171"/>
      <c r="N381" s="166"/>
      <c r="O381" s="56"/>
      <c r="P381" s="156" t="s">
        <v>169</v>
      </c>
      <c r="Q381" s="159"/>
      <c r="R381" s="153"/>
      <c r="S381" s="156" t="str">
        <f t="shared" ref="S381" si="398">IF($Q381="","",IF(OR(RIGHT($Q381,1)="m",RIGHT($Q381,1)="H"),"分",""))</f>
        <v/>
      </c>
      <c r="T381" s="153"/>
      <c r="U381" s="157" t="str">
        <f t="shared" ref="U381" si="399">IF($Q381="","",IF(OR(RIGHT($Q381,1)="m",RIGHT($Q381,1)="H"),"秒","m"))</f>
        <v/>
      </c>
      <c r="V381" s="153"/>
      <c r="AB381" s="44"/>
      <c r="AC381" s="1" t="str">
        <f>IF($Q381="","0",VLOOKUP($Q381,登録データ!$Q$4:$R$19,2,FALSE))</f>
        <v>0</v>
      </c>
      <c r="AD381" s="1" t="str">
        <f t="shared" si="358"/>
        <v>00</v>
      </c>
      <c r="AE381" s="1" t="str">
        <f t="shared" si="359"/>
        <v/>
      </c>
      <c r="AF381" s="1" t="str">
        <f t="shared" si="354"/>
        <v>000000</v>
      </c>
      <c r="AG381" s="1" t="str">
        <f t="shared" si="355"/>
        <v/>
      </c>
      <c r="AH381" s="1">
        <f t="shared" si="360"/>
        <v>0</v>
      </c>
      <c r="AI381" s="197" t="str">
        <f>IF($C381="","",IF($C381="@",0,IF(COUNTIF($C$21:$C$620,$C381)=1,0,1)))</f>
        <v/>
      </c>
      <c r="AJ381" s="197" t="str">
        <f t="shared" ref="AJ381" si="400">IF($O381="","",IF(OR($O381="北海道",$O381="東京都",$O381="大阪府",$O381="京都府",RIGHT($O381,1)="県"),0,1))</f>
        <v/>
      </c>
    </row>
    <row r="382" spans="2:36">
      <c r="B382" s="122"/>
      <c r="C382" s="163"/>
      <c r="D382" s="167"/>
      <c r="E382" s="172"/>
      <c r="F382" s="168"/>
      <c r="G382" s="167"/>
      <c r="H382" s="172"/>
      <c r="I382" s="168"/>
      <c r="J382" s="167"/>
      <c r="K382" s="168"/>
      <c r="L382" s="167"/>
      <c r="M382" s="172"/>
      <c r="N382" s="168"/>
      <c r="O382" s="57"/>
      <c r="P382" s="157"/>
      <c r="Q382" s="160"/>
      <c r="R382" s="154"/>
      <c r="S382" s="157"/>
      <c r="T382" s="154"/>
      <c r="U382" s="157"/>
      <c r="V382" s="154"/>
      <c r="AB382" s="44"/>
      <c r="AC382" s="1" t="str">
        <f>IF($Q382="","0",VLOOKUP($Q382,登録データ!$Q$4:$R$19,2,FALSE))</f>
        <v>0</v>
      </c>
      <c r="AD382" s="1" t="str">
        <f t="shared" si="358"/>
        <v>00</v>
      </c>
      <c r="AE382" s="1" t="str">
        <f t="shared" si="359"/>
        <v/>
      </c>
      <c r="AF382" s="1" t="str">
        <f t="shared" si="354"/>
        <v>000000</v>
      </c>
      <c r="AG382" s="1" t="str">
        <f t="shared" si="355"/>
        <v/>
      </c>
      <c r="AH382" s="1">
        <f t="shared" si="360"/>
        <v>0</v>
      </c>
      <c r="AI382" s="197"/>
      <c r="AJ382" s="197"/>
    </row>
    <row r="383" spans="2:36" ht="19.5" thickBot="1">
      <c r="B383" s="196"/>
      <c r="C383" s="164"/>
      <c r="D383" s="169"/>
      <c r="E383" s="173"/>
      <c r="F383" s="170"/>
      <c r="G383" s="169"/>
      <c r="H383" s="173"/>
      <c r="I383" s="170"/>
      <c r="J383" s="169"/>
      <c r="K383" s="170"/>
      <c r="L383" s="169"/>
      <c r="M383" s="173"/>
      <c r="N383" s="170"/>
      <c r="O383" s="59"/>
      <c r="P383" s="158"/>
      <c r="Q383" s="161"/>
      <c r="R383" s="155"/>
      <c r="S383" s="158"/>
      <c r="T383" s="155"/>
      <c r="U383" s="158"/>
      <c r="V383" s="155"/>
      <c r="AB383" s="44"/>
      <c r="AC383" s="1" t="str">
        <f>IF($Q383="","0",VLOOKUP($Q383,登録データ!$Q$4:$R$19,2,FALSE))</f>
        <v>0</v>
      </c>
      <c r="AD383" s="1" t="str">
        <f t="shared" si="358"/>
        <v>00</v>
      </c>
      <c r="AE383" s="1" t="str">
        <f t="shared" si="359"/>
        <v/>
      </c>
      <c r="AF383" s="1" t="str">
        <f t="shared" si="354"/>
        <v>000000</v>
      </c>
      <c r="AG383" s="1" t="str">
        <f t="shared" si="355"/>
        <v/>
      </c>
      <c r="AH383" s="1">
        <f t="shared" si="360"/>
        <v>0</v>
      </c>
      <c r="AI383" s="197"/>
      <c r="AJ383" s="197"/>
    </row>
    <row r="384" spans="2:36" ht="19.5" thickTop="1">
      <c r="B384" s="195">
        <v>122</v>
      </c>
      <c r="C384" s="162"/>
      <c r="D384" s="165"/>
      <c r="E384" s="171"/>
      <c r="F384" s="166"/>
      <c r="G384" s="165"/>
      <c r="H384" s="171"/>
      <c r="I384" s="166"/>
      <c r="J384" s="165"/>
      <c r="K384" s="166"/>
      <c r="L384" s="165"/>
      <c r="M384" s="171"/>
      <c r="N384" s="166"/>
      <c r="O384" s="56"/>
      <c r="P384" s="156" t="s">
        <v>169</v>
      </c>
      <c r="Q384" s="159"/>
      <c r="R384" s="153"/>
      <c r="S384" s="156" t="str">
        <f t="shared" ref="S384" si="401">IF($Q384="","",IF(OR(RIGHT($Q384,1)="m",RIGHT($Q384,1)="H"),"分",""))</f>
        <v/>
      </c>
      <c r="T384" s="153"/>
      <c r="U384" s="157" t="str">
        <f t="shared" ref="U384" si="402">IF($Q384="","",IF(OR(RIGHT($Q384,1)="m",RIGHT($Q384,1)="H"),"秒","m"))</f>
        <v/>
      </c>
      <c r="V384" s="153"/>
      <c r="AB384" s="44"/>
      <c r="AC384" s="1" t="str">
        <f>IF($Q384="","0",VLOOKUP($Q384,登録データ!$Q$4:$R$19,2,FALSE))</f>
        <v>0</v>
      </c>
      <c r="AD384" s="1" t="str">
        <f t="shared" si="358"/>
        <v>00</v>
      </c>
      <c r="AE384" s="1" t="str">
        <f t="shared" si="359"/>
        <v/>
      </c>
      <c r="AF384" s="1" t="str">
        <f t="shared" si="354"/>
        <v>000000</v>
      </c>
      <c r="AG384" s="1" t="str">
        <f t="shared" si="355"/>
        <v/>
      </c>
      <c r="AH384" s="1">
        <f t="shared" si="360"/>
        <v>0</v>
      </c>
      <c r="AI384" s="197" t="str">
        <f>IF($C384="","",IF($C384="@",0,IF(COUNTIF($C$21:$C$620,$C384)=1,0,1)))</f>
        <v/>
      </c>
      <c r="AJ384" s="197" t="str">
        <f t="shared" ref="AJ384" si="403">IF($O384="","",IF(OR($O384="北海道",$O384="東京都",$O384="大阪府",$O384="京都府",RIGHT($O384,1)="県"),0,1))</f>
        <v/>
      </c>
    </row>
    <row r="385" spans="2:36">
      <c r="B385" s="122"/>
      <c r="C385" s="163"/>
      <c r="D385" s="167"/>
      <c r="E385" s="172"/>
      <c r="F385" s="168"/>
      <c r="G385" s="167"/>
      <c r="H385" s="172"/>
      <c r="I385" s="168"/>
      <c r="J385" s="167"/>
      <c r="K385" s="168"/>
      <c r="L385" s="167"/>
      <c r="M385" s="172"/>
      <c r="N385" s="168"/>
      <c r="O385" s="57"/>
      <c r="P385" s="157"/>
      <c r="Q385" s="160"/>
      <c r="R385" s="154"/>
      <c r="S385" s="157"/>
      <c r="T385" s="154"/>
      <c r="U385" s="157"/>
      <c r="V385" s="154"/>
      <c r="AB385" s="44"/>
      <c r="AC385" s="1" t="str">
        <f>IF($Q385="","0",VLOOKUP($Q385,登録データ!$Q$4:$R$19,2,FALSE))</f>
        <v>0</v>
      </c>
      <c r="AD385" s="1" t="str">
        <f t="shared" si="358"/>
        <v>00</v>
      </c>
      <c r="AE385" s="1" t="str">
        <f t="shared" si="359"/>
        <v/>
      </c>
      <c r="AF385" s="1" t="str">
        <f t="shared" si="354"/>
        <v>000000</v>
      </c>
      <c r="AG385" s="1" t="str">
        <f t="shared" si="355"/>
        <v/>
      </c>
      <c r="AH385" s="1">
        <f t="shared" si="360"/>
        <v>0</v>
      </c>
      <c r="AI385" s="197"/>
      <c r="AJ385" s="197"/>
    </row>
    <row r="386" spans="2:36" ht="19.5" thickBot="1">
      <c r="B386" s="196"/>
      <c r="C386" s="164"/>
      <c r="D386" s="169"/>
      <c r="E386" s="173"/>
      <c r="F386" s="170"/>
      <c r="G386" s="169"/>
      <c r="H386" s="173"/>
      <c r="I386" s="170"/>
      <c r="J386" s="169"/>
      <c r="K386" s="170"/>
      <c r="L386" s="169"/>
      <c r="M386" s="173"/>
      <c r="N386" s="170"/>
      <c r="O386" s="59"/>
      <c r="P386" s="158"/>
      <c r="Q386" s="161"/>
      <c r="R386" s="155"/>
      <c r="S386" s="158"/>
      <c r="T386" s="155"/>
      <c r="U386" s="158"/>
      <c r="V386" s="155"/>
      <c r="AB386" s="44"/>
      <c r="AC386" s="1" t="str">
        <f>IF($Q386="","0",VLOOKUP($Q386,登録データ!$Q$4:$R$19,2,FALSE))</f>
        <v>0</v>
      </c>
      <c r="AD386" s="1" t="str">
        <f t="shared" si="358"/>
        <v>00</v>
      </c>
      <c r="AE386" s="1" t="str">
        <f t="shared" si="359"/>
        <v/>
      </c>
      <c r="AF386" s="1" t="str">
        <f t="shared" si="354"/>
        <v>000000</v>
      </c>
      <c r="AG386" s="1" t="str">
        <f t="shared" si="355"/>
        <v/>
      </c>
      <c r="AH386" s="1">
        <f t="shared" si="360"/>
        <v>0</v>
      </c>
      <c r="AI386" s="197"/>
      <c r="AJ386" s="197"/>
    </row>
    <row r="387" spans="2:36" ht="19.5" thickTop="1">
      <c r="B387" s="195">
        <v>123</v>
      </c>
      <c r="C387" s="162"/>
      <c r="D387" s="165"/>
      <c r="E387" s="171"/>
      <c r="F387" s="166"/>
      <c r="G387" s="165"/>
      <c r="H387" s="171"/>
      <c r="I387" s="166"/>
      <c r="J387" s="165"/>
      <c r="K387" s="166"/>
      <c r="L387" s="165"/>
      <c r="M387" s="171"/>
      <c r="N387" s="166"/>
      <c r="O387" s="56"/>
      <c r="P387" s="156" t="s">
        <v>169</v>
      </c>
      <c r="Q387" s="159"/>
      <c r="R387" s="153"/>
      <c r="S387" s="156" t="str">
        <f t="shared" ref="S387" si="404">IF($Q387="","",IF(OR(RIGHT($Q387,1)="m",RIGHT($Q387,1)="H"),"分",""))</f>
        <v/>
      </c>
      <c r="T387" s="153"/>
      <c r="U387" s="157" t="str">
        <f t="shared" ref="U387" si="405">IF($Q387="","",IF(OR(RIGHT($Q387,1)="m",RIGHT($Q387,1)="H"),"秒","m"))</f>
        <v/>
      </c>
      <c r="V387" s="153"/>
      <c r="AB387" s="44"/>
      <c r="AC387" s="1" t="str">
        <f>IF($Q387="","0",VLOOKUP($Q387,登録データ!$Q$4:$R$19,2,FALSE))</f>
        <v>0</v>
      </c>
      <c r="AD387" s="1" t="str">
        <f t="shared" si="358"/>
        <v>00</v>
      </c>
      <c r="AE387" s="1" t="str">
        <f t="shared" si="359"/>
        <v/>
      </c>
      <c r="AF387" s="1" t="str">
        <f t="shared" si="354"/>
        <v>000000</v>
      </c>
      <c r="AG387" s="1" t="str">
        <f t="shared" si="355"/>
        <v/>
      </c>
      <c r="AH387" s="1">
        <f t="shared" si="360"/>
        <v>0</v>
      </c>
      <c r="AI387" s="197" t="str">
        <f>IF($C387="","",IF($C387="@",0,IF(COUNTIF($C$21:$C$620,$C387)=1,0,1)))</f>
        <v/>
      </c>
      <c r="AJ387" s="197" t="str">
        <f t="shared" ref="AJ387" si="406">IF($O387="","",IF(OR($O387="北海道",$O387="東京都",$O387="大阪府",$O387="京都府",RIGHT($O387,1)="県"),0,1))</f>
        <v/>
      </c>
    </row>
    <row r="388" spans="2:36">
      <c r="B388" s="122"/>
      <c r="C388" s="163"/>
      <c r="D388" s="167"/>
      <c r="E388" s="172"/>
      <c r="F388" s="168"/>
      <c r="G388" s="167"/>
      <c r="H388" s="172"/>
      <c r="I388" s="168"/>
      <c r="J388" s="167"/>
      <c r="K388" s="168"/>
      <c r="L388" s="167"/>
      <c r="M388" s="172"/>
      <c r="N388" s="168"/>
      <c r="O388" s="57"/>
      <c r="P388" s="157"/>
      <c r="Q388" s="160"/>
      <c r="R388" s="154"/>
      <c r="S388" s="157"/>
      <c r="T388" s="154"/>
      <c r="U388" s="157"/>
      <c r="V388" s="154"/>
      <c r="AB388" s="44"/>
      <c r="AC388" s="1" t="str">
        <f>IF($Q388="","0",VLOOKUP($Q388,登録データ!$Q$4:$R$19,2,FALSE))</f>
        <v>0</v>
      </c>
      <c r="AD388" s="1" t="str">
        <f t="shared" si="358"/>
        <v>00</v>
      </c>
      <c r="AE388" s="1" t="str">
        <f t="shared" si="359"/>
        <v/>
      </c>
      <c r="AF388" s="1" t="str">
        <f t="shared" si="354"/>
        <v>000000</v>
      </c>
      <c r="AG388" s="1" t="str">
        <f t="shared" si="355"/>
        <v/>
      </c>
      <c r="AH388" s="1">
        <f t="shared" si="360"/>
        <v>0</v>
      </c>
      <c r="AI388" s="197"/>
      <c r="AJ388" s="197"/>
    </row>
    <row r="389" spans="2:36" ht="19.5" thickBot="1">
      <c r="B389" s="196"/>
      <c r="C389" s="164"/>
      <c r="D389" s="169"/>
      <c r="E389" s="173"/>
      <c r="F389" s="170"/>
      <c r="G389" s="169"/>
      <c r="H389" s="173"/>
      <c r="I389" s="170"/>
      <c r="J389" s="169"/>
      <c r="K389" s="170"/>
      <c r="L389" s="169"/>
      <c r="M389" s="173"/>
      <c r="N389" s="170"/>
      <c r="O389" s="59"/>
      <c r="P389" s="158"/>
      <c r="Q389" s="161"/>
      <c r="R389" s="155"/>
      <c r="S389" s="158"/>
      <c r="T389" s="155"/>
      <c r="U389" s="158"/>
      <c r="V389" s="155"/>
      <c r="AB389" s="44"/>
      <c r="AC389" s="1" t="str">
        <f>IF($Q389="","0",VLOOKUP($Q389,登録データ!$Q$4:$R$19,2,FALSE))</f>
        <v>0</v>
      </c>
      <c r="AD389" s="1" t="str">
        <f t="shared" si="358"/>
        <v>00</v>
      </c>
      <c r="AE389" s="1" t="str">
        <f t="shared" si="359"/>
        <v/>
      </c>
      <c r="AF389" s="1" t="str">
        <f t="shared" si="354"/>
        <v>000000</v>
      </c>
      <c r="AG389" s="1" t="str">
        <f t="shared" si="355"/>
        <v/>
      </c>
      <c r="AH389" s="1">
        <f t="shared" si="360"/>
        <v>0</v>
      </c>
      <c r="AI389" s="197"/>
      <c r="AJ389" s="197"/>
    </row>
    <row r="390" spans="2:36" ht="19.5" thickTop="1">
      <c r="B390" s="195">
        <v>124</v>
      </c>
      <c r="C390" s="162"/>
      <c r="D390" s="165"/>
      <c r="E390" s="171"/>
      <c r="F390" s="166"/>
      <c r="G390" s="165"/>
      <c r="H390" s="171"/>
      <c r="I390" s="166"/>
      <c r="J390" s="165"/>
      <c r="K390" s="166"/>
      <c r="L390" s="165"/>
      <c r="M390" s="171"/>
      <c r="N390" s="166"/>
      <c r="O390" s="56"/>
      <c r="P390" s="156" t="s">
        <v>169</v>
      </c>
      <c r="Q390" s="159"/>
      <c r="R390" s="153"/>
      <c r="S390" s="156" t="str">
        <f t="shared" ref="S390" si="407">IF($Q390="","",IF(OR(RIGHT($Q390,1)="m",RIGHT($Q390,1)="H"),"分",""))</f>
        <v/>
      </c>
      <c r="T390" s="153"/>
      <c r="U390" s="157" t="str">
        <f t="shared" ref="U390" si="408">IF($Q390="","",IF(OR(RIGHT($Q390,1)="m",RIGHT($Q390,1)="H"),"秒","m"))</f>
        <v/>
      </c>
      <c r="V390" s="153"/>
      <c r="AB390" s="44"/>
      <c r="AC390" s="1" t="str">
        <f>IF($Q390="","0",VLOOKUP($Q390,登録データ!$Q$4:$R$19,2,FALSE))</f>
        <v>0</v>
      </c>
      <c r="AD390" s="1" t="str">
        <f t="shared" si="358"/>
        <v>00</v>
      </c>
      <c r="AE390" s="1" t="str">
        <f t="shared" si="359"/>
        <v/>
      </c>
      <c r="AF390" s="1" t="str">
        <f t="shared" si="354"/>
        <v>000000</v>
      </c>
      <c r="AG390" s="1" t="str">
        <f t="shared" si="355"/>
        <v/>
      </c>
      <c r="AH390" s="1">
        <f t="shared" si="360"/>
        <v>0</v>
      </c>
      <c r="AI390" s="197" t="str">
        <f>IF($C390="","",IF($C390="@",0,IF(COUNTIF($C$21:$C$620,$C390)=1,0,1)))</f>
        <v/>
      </c>
      <c r="AJ390" s="197" t="str">
        <f t="shared" ref="AJ390" si="409">IF($O390="","",IF(OR($O390="北海道",$O390="東京都",$O390="大阪府",$O390="京都府",RIGHT($O390,1)="県"),0,1))</f>
        <v/>
      </c>
    </row>
    <row r="391" spans="2:36">
      <c r="B391" s="122"/>
      <c r="C391" s="163"/>
      <c r="D391" s="167"/>
      <c r="E391" s="172"/>
      <c r="F391" s="168"/>
      <c r="G391" s="167"/>
      <c r="H391" s="172"/>
      <c r="I391" s="168"/>
      <c r="J391" s="167"/>
      <c r="K391" s="168"/>
      <c r="L391" s="167"/>
      <c r="M391" s="172"/>
      <c r="N391" s="168"/>
      <c r="O391" s="57"/>
      <c r="P391" s="157"/>
      <c r="Q391" s="160"/>
      <c r="R391" s="154"/>
      <c r="S391" s="157"/>
      <c r="T391" s="154"/>
      <c r="U391" s="157"/>
      <c r="V391" s="154"/>
      <c r="AB391" s="44"/>
      <c r="AC391" s="1" t="str">
        <f>IF($Q391="","0",VLOOKUP($Q391,登録データ!$Q$4:$R$19,2,FALSE))</f>
        <v>0</v>
      </c>
      <c r="AD391" s="1" t="str">
        <f t="shared" si="358"/>
        <v>00</v>
      </c>
      <c r="AE391" s="1" t="str">
        <f t="shared" si="359"/>
        <v/>
      </c>
      <c r="AF391" s="1" t="str">
        <f t="shared" si="354"/>
        <v>000000</v>
      </c>
      <c r="AG391" s="1" t="str">
        <f t="shared" si="355"/>
        <v/>
      </c>
      <c r="AH391" s="1">
        <f t="shared" si="360"/>
        <v>0</v>
      </c>
      <c r="AI391" s="197"/>
      <c r="AJ391" s="197"/>
    </row>
    <row r="392" spans="2:36" ht="19.5" thickBot="1">
      <c r="B392" s="196"/>
      <c r="C392" s="164"/>
      <c r="D392" s="169"/>
      <c r="E392" s="173"/>
      <c r="F392" s="170"/>
      <c r="G392" s="169"/>
      <c r="H392" s="173"/>
      <c r="I392" s="170"/>
      <c r="J392" s="169"/>
      <c r="K392" s="170"/>
      <c r="L392" s="169"/>
      <c r="M392" s="173"/>
      <c r="N392" s="170"/>
      <c r="O392" s="59"/>
      <c r="P392" s="158"/>
      <c r="Q392" s="161"/>
      <c r="R392" s="155"/>
      <c r="S392" s="158"/>
      <c r="T392" s="155"/>
      <c r="U392" s="158"/>
      <c r="V392" s="155"/>
      <c r="AB392" s="44"/>
      <c r="AC392" s="1" t="str">
        <f>IF($Q392="","0",VLOOKUP($Q392,登録データ!$Q$4:$R$19,2,FALSE))</f>
        <v>0</v>
      </c>
      <c r="AD392" s="1" t="str">
        <f t="shared" si="358"/>
        <v>00</v>
      </c>
      <c r="AE392" s="1" t="str">
        <f t="shared" si="359"/>
        <v/>
      </c>
      <c r="AF392" s="1" t="str">
        <f t="shared" si="354"/>
        <v>000000</v>
      </c>
      <c r="AG392" s="1" t="str">
        <f t="shared" si="355"/>
        <v/>
      </c>
      <c r="AH392" s="1">
        <f t="shared" si="360"/>
        <v>0</v>
      </c>
      <c r="AI392" s="197"/>
      <c r="AJ392" s="197"/>
    </row>
    <row r="393" spans="2:36" ht="19.5" thickTop="1">
      <c r="B393" s="195">
        <v>125</v>
      </c>
      <c r="C393" s="162"/>
      <c r="D393" s="165"/>
      <c r="E393" s="171"/>
      <c r="F393" s="166"/>
      <c r="G393" s="165"/>
      <c r="H393" s="171"/>
      <c r="I393" s="166"/>
      <c r="J393" s="165"/>
      <c r="K393" s="166"/>
      <c r="L393" s="165"/>
      <c r="M393" s="171"/>
      <c r="N393" s="166"/>
      <c r="O393" s="56"/>
      <c r="P393" s="156" t="s">
        <v>169</v>
      </c>
      <c r="Q393" s="159"/>
      <c r="R393" s="153"/>
      <c r="S393" s="156" t="str">
        <f t="shared" ref="S393" si="410">IF($Q393="","",IF(OR(RIGHT($Q393,1)="m",RIGHT($Q393,1)="H"),"分",""))</f>
        <v/>
      </c>
      <c r="T393" s="153"/>
      <c r="U393" s="157" t="str">
        <f t="shared" ref="U393" si="411">IF($Q393="","",IF(OR(RIGHT($Q393,1)="m",RIGHT($Q393,1)="H"),"秒","m"))</f>
        <v/>
      </c>
      <c r="V393" s="153"/>
      <c r="AB393" s="44"/>
      <c r="AC393" s="1" t="str">
        <f>IF($Q393="","0",VLOOKUP($Q393,登録データ!$Q$4:$R$19,2,FALSE))</f>
        <v>0</v>
      </c>
      <c r="AD393" s="1" t="str">
        <f t="shared" si="358"/>
        <v>00</v>
      </c>
      <c r="AE393" s="1" t="str">
        <f t="shared" si="359"/>
        <v/>
      </c>
      <c r="AF393" s="1" t="str">
        <f t="shared" si="354"/>
        <v>000000</v>
      </c>
      <c r="AG393" s="1" t="str">
        <f t="shared" si="355"/>
        <v/>
      </c>
      <c r="AH393" s="1">
        <f t="shared" si="360"/>
        <v>0</v>
      </c>
      <c r="AI393" s="197" t="str">
        <f>IF($C393="","",IF($C393="@",0,IF(COUNTIF($C$21:$C$620,$C393)=1,0,1)))</f>
        <v/>
      </c>
      <c r="AJ393" s="197" t="str">
        <f t="shared" ref="AJ393" si="412">IF($O393="","",IF(OR($O393="北海道",$O393="東京都",$O393="大阪府",$O393="京都府",RIGHT($O393,1)="県"),0,1))</f>
        <v/>
      </c>
    </row>
    <row r="394" spans="2:36">
      <c r="B394" s="122"/>
      <c r="C394" s="163"/>
      <c r="D394" s="167"/>
      <c r="E394" s="172"/>
      <c r="F394" s="168"/>
      <c r="G394" s="167"/>
      <c r="H394" s="172"/>
      <c r="I394" s="168"/>
      <c r="J394" s="167"/>
      <c r="K394" s="168"/>
      <c r="L394" s="167"/>
      <c r="M394" s="172"/>
      <c r="N394" s="168"/>
      <c r="O394" s="57"/>
      <c r="P394" s="157"/>
      <c r="Q394" s="160"/>
      <c r="R394" s="154"/>
      <c r="S394" s="157"/>
      <c r="T394" s="154"/>
      <c r="U394" s="157"/>
      <c r="V394" s="154"/>
      <c r="AB394" s="44"/>
      <c r="AC394" s="1" t="str">
        <f>IF($Q394="","0",VLOOKUP($Q394,登録データ!$Q$4:$R$19,2,FALSE))</f>
        <v>0</v>
      </c>
      <c r="AD394" s="1" t="str">
        <f t="shared" si="358"/>
        <v>00</v>
      </c>
      <c r="AE394" s="1" t="str">
        <f t="shared" si="359"/>
        <v/>
      </c>
      <c r="AF394" s="1" t="str">
        <f t="shared" si="354"/>
        <v>000000</v>
      </c>
      <c r="AG394" s="1" t="str">
        <f t="shared" si="355"/>
        <v/>
      </c>
      <c r="AH394" s="1">
        <f t="shared" si="360"/>
        <v>0</v>
      </c>
      <c r="AI394" s="197"/>
      <c r="AJ394" s="197"/>
    </row>
    <row r="395" spans="2:36" ht="19.5" thickBot="1">
      <c r="B395" s="196"/>
      <c r="C395" s="164"/>
      <c r="D395" s="169"/>
      <c r="E395" s="173"/>
      <c r="F395" s="170"/>
      <c r="G395" s="169"/>
      <c r="H395" s="173"/>
      <c r="I395" s="170"/>
      <c r="J395" s="169"/>
      <c r="K395" s="170"/>
      <c r="L395" s="169"/>
      <c r="M395" s="173"/>
      <c r="N395" s="170"/>
      <c r="O395" s="59"/>
      <c r="P395" s="158"/>
      <c r="Q395" s="161"/>
      <c r="R395" s="155"/>
      <c r="S395" s="158"/>
      <c r="T395" s="155"/>
      <c r="U395" s="158"/>
      <c r="V395" s="155"/>
      <c r="AB395" s="44"/>
      <c r="AC395" s="1" t="str">
        <f>IF($Q395="","0",VLOOKUP($Q395,登録データ!$Q$4:$R$19,2,FALSE))</f>
        <v>0</v>
      </c>
      <c r="AD395" s="1" t="str">
        <f t="shared" si="358"/>
        <v>00</v>
      </c>
      <c r="AE395" s="1" t="str">
        <f t="shared" si="359"/>
        <v/>
      </c>
      <c r="AF395" s="1" t="str">
        <f t="shared" si="354"/>
        <v>000000</v>
      </c>
      <c r="AG395" s="1" t="str">
        <f t="shared" si="355"/>
        <v/>
      </c>
      <c r="AH395" s="1">
        <f t="shared" si="360"/>
        <v>0</v>
      </c>
      <c r="AI395" s="197"/>
      <c r="AJ395" s="197"/>
    </row>
    <row r="396" spans="2:36" ht="19.5" thickTop="1">
      <c r="B396" s="195">
        <v>126</v>
      </c>
      <c r="C396" s="162"/>
      <c r="D396" s="165"/>
      <c r="E396" s="171"/>
      <c r="F396" s="166"/>
      <c r="G396" s="165"/>
      <c r="H396" s="171"/>
      <c r="I396" s="166"/>
      <c r="J396" s="165"/>
      <c r="K396" s="166"/>
      <c r="L396" s="165"/>
      <c r="M396" s="171"/>
      <c r="N396" s="166"/>
      <c r="O396" s="56"/>
      <c r="P396" s="156" t="s">
        <v>169</v>
      </c>
      <c r="Q396" s="159"/>
      <c r="R396" s="153"/>
      <c r="S396" s="156" t="str">
        <f t="shared" ref="S396" si="413">IF($Q396="","",IF(OR(RIGHT($Q396,1)="m",RIGHT($Q396,1)="H"),"分",""))</f>
        <v/>
      </c>
      <c r="T396" s="153"/>
      <c r="U396" s="157" t="str">
        <f t="shared" ref="U396" si="414">IF($Q396="","",IF(OR(RIGHT($Q396,1)="m",RIGHT($Q396,1)="H"),"秒","m"))</f>
        <v/>
      </c>
      <c r="V396" s="153"/>
      <c r="AB396" s="44"/>
      <c r="AC396" s="1" t="str">
        <f>IF($Q396="","0",VLOOKUP($Q396,登録データ!$Q$4:$R$19,2,FALSE))</f>
        <v>0</v>
      </c>
      <c r="AD396" s="1" t="str">
        <f t="shared" si="358"/>
        <v>00</v>
      </c>
      <c r="AE396" s="1" t="str">
        <f t="shared" si="359"/>
        <v/>
      </c>
      <c r="AF396" s="1" t="str">
        <f t="shared" si="354"/>
        <v>000000</v>
      </c>
      <c r="AG396" s="1" t="str">
        <f t="shared" si="355"/>
        <v/>
      </c>
      <c r="AH396" s="1">
        <f t="shared" si="360"/>
        <v>0</v>
      </c>
      <c r="AI396" s="197" t="str">
        <f>IF($C396="","",IF($C396="@",0,IF(COUNTIF($C$21:$C$620,$C396)=1,0,1)))</f>
        <v/>
      </c>
      <c r="AJ396" s="197" t="str">
        <f t="shared" ref="AJ396" si="415">IF($O396="","",IF(OR($O396="北海道",$O396="東京都",$O396="大阪府",$O396="京都府",RIGHT($O396,1)="県"),0,1))</f>
        <v/>
      </c>
    </row>
    <row r="397" spans="2:36">
      <c r="B397" s="122"/>
      <c r="C397" s="163"/>
      <c r="D397" s="167"/>
      <c r="E397" s="172"/>
      <c r="F397" s="168"/>
      <c r="G397" s="167"/>
      <c r="H397" s="172"/>
      <c r="I397" s="168"/>
      <c r="J397" s="167"/>
      <c r="K397" s="168"/>
      <c r="L397" s="167"/>
      <c r="M397" s="172"/>
      <c r="N397" s="168"/>
      <c r="O397" s="57"/>
      <c r="P397" s="157"/>
      <c r="Q397" s="160"/>
      <c r="R397" s="154"/>
      <c r="S397" s="157"/>
      <c r="T397" s="154"/>
      <c r="U397" s="157"/>
      <c r="V397" s="154"/>
      <c r="AB397" s="44"/>
      <c r="AC397" s="1" t="str">
        <f>IF($Q397="","0",VLOOKUP($Q397,登録データ!$Q$4:$R$19,2,FALSE))</f>
        <v>0</v>
      </c>
      <c r="AD397" s="1" t="str">
        <f t="shared" si="358"/>
        <v>00</v>
      </c>
      <c r="AE397" s="1" t="str">
        <f t="shared" si="359"/>
        <v/>
      </c>
      <c r="AF397" s="1" t="str">
        <f t="shared" si="354"/>
        <v>000000</v>
      </c>
      <c r="AG397" s="1" t="str">
        <f t="shared" si="355"/>
        <v/>
      </c>
      <c r="AH397" s="1">
        <f t="shared" si="360"/>
        <v>0</v>
      </c>
      <c r="AI397" s="197"/>
      <c r="AJ397" s="197"/>
    </row>
    <row r="398" spans="2:36" ht="19.5" thickBot="1">
      <c r="B398" s="196"/>
      <c r="C398" s="164"/>
      <c r="D398" s="169"/>
      <c r="E398" s="173"/>
      <c r="F398" s="170"/>
      <c r="G398" s="169"/>
      <c r="H398" s="173"/>
      <c r="I398" s="170"/>
      <c r="J398" s="169"/>
      <c r="K398" s="170"/>
      <c r="L398" s="169"/>
      <c r="M398" s="173"/>
      <c r="N398" s="170"/>
      <c r="O398" s="59"/>
      <c r="P398" s="158"/>
      <c r="Q398" s="161"/>
      <c r="R398" s="155"/>
      <c r="S398" s="158"/>
      <c r="T398" s="155"/>
      <c r="U398" s="158"/>
      <c r="V398" s="155"/>
      <c r="AB398" s="44"/>
      <c r="AC398" s="1" t="str">
        <f>IF($Q398="","0",VLOOKUP($Q398,登録データ!$Q$4:$R$19,2,FALSE))</f>
        <v>0</v>
      </c>
      <c r="AD398" s="1" t="str">
        <f t="shared" si="358"/>
        <v>00</v>
      </c>
      <c r="AE398" s="1" t="str">
        <f t="shared" si="359"/>
        <v/>
      </c>
      <c r="AF398" s="1" t="str">
        <f t="shared" si="354"/>
        <v>000000</v>
      </c>
      <c r="AG398" s="1" t="str">
        <f t="shared" si="355"/>
        <v/>
      </c>
      <c r="AH398" s="1">
        <f t="shared" si="360"/>
        <v>0</v>
      </c>
      <c r="AI398" s="197"/>
      <c r="AJ398" s="197"/>
    </row>
    <row r="399" spans="2:36" ht="19.5" thickTop="1">
      <c r="B399" s="195">
        <v>127</v>
      </c>
      <c r="C399" s="162"/>
      <c r="D399" s="165"/>
      <c r="E399" s="171"/>
      <c r="F399" s="166"/>
      <c r="G399" s="165"/>
      <c r="H399" s="171"/>
      <c r="I399" s="166"/>
      <c r="J399" s="165"/>
      <c r="K399" s="166"/>
      <c r="L399" s="165"/>
      <c r="M399" s="171"/>
      <c r="N399" s="166"/>
      <c r="O399" s="56"/>
      <c r="P399" s="156" t="s">
        <v>169</v>
      </c>
      <c r="Q399" s="159"/>
      <c r="R399" s="153"/>
      <c r="S399" s="156" t="str">
        <f t="shared" ref="S399" si="416">IF($Q399="","",IF(OR(RIGHT($Q399,1)="m",RIGHT($Q399,1)="H"),"分",""))</f>
        <v/>
      </c>
      <c r="T399" s="153"/>
      <c r="U399" s="157" t="str">
        <f t="shared" ref="U399" si="417">IF($Q399="","",IF(OR(RIGHT($Q399,1)="m",RIGHT($Q399,1)="H"),"秒","m"))</f>
        <v/>
      </c>
      <c r="V399" s="153"/>
      <c r="AB399" s="44"/>
      <c r="AC399" s="1" t="str">
        <f>IF($Q399="","0",VLOOKUP($Q399,登録データ!$Q$4:$R$19,2,FALSE))</f>
        <v>0</v>
      </c>
      <c r="AD399" s="1" t="str">
        <f t="shared" si="358"/>
        <v>00</v>
      </c>
      <c r="AE399" s="1" t="str">
        <f t="shared" si="359"/>
        <v/>
      </c>
      <c r="AF399" s="1" t="str">
        <f t="shared" si="354"/>
        <v>000000</v>
      </c>
      <c r="AG399" s="1" t="str">
        <f t="shared" si="355"/>
        <v/>
      </c>
      <c r="AH399" s="1">
        <f t="shared" si="360"/>
        <v>0</v>
      </c>
      <c r="AI399" s="197" t="str">
        <f>IF($C399="","",IF($C399="@",0,IF(COUNTIF($C$21:$C$620,$C399)=1,0,1)))</f>
        <v/>
      </c>
      <c r="AJ399" s="197" t="str">
        <f t="shared" ref="AJ399" si="418">IF($O399="","",IF(OR($O399="北海道",$O399="東京都",$O399="大阪府",$O399="京都府",RIGHT($O399,1)="県"),0,1))</f>
        <v/>
      </c>
    </row>
    <row r="400" spans="2:36">
      <c r="B400" s="122"/>
      <c r="C400" s="163"/>
      <c r="D400" s="167"/>
      <c r="E400" s="172"/>
      <c r="F400" s="168"/>
      <c r="G400" s="167"/>
      <c r="H400" s="172"/>
      <c r="I400" s="168"/>
      <c r="J400" s="167"/>
      <c r="K400" s="168"/>
      <c r="L400" s="167"/>
      <c r="M400" s="172"/>
      <c r="N400" s="168"/>
      <c r="O400" s="57"/>
      <c r="P400" s="157"/>
      <c r="Q400" s="160"/>
      <c r="R400" s="154"/>
      <c r="S400" s="157"/>
      <c r="T400" s="154"/>
      <c r="U400" s="157"/>
      <c r="V400" s="154"/>
      <c r="AB400" s="44"/>
      <c r="AC400" s="1" t="str">
        <f>IF($Q400="","0",VLOOKUP($Q400,登録データ!$Q$4:$R$19,2,FALSE))</f>
        <v>0</v>
      </c>
      <c r="AD400" s="1" t="str">
        <f t="shared" si="358"/>
        <v>00</v>
      </c>
      <c r="AE400" s="1" t="str">
        <f t="shared" si="359"/>
        <v/>
      </c>
      <c r="AF400" s="1" t="str">
        <f t="shared" si="354"/>
        <v>000000</v>
      </c>
      <c r="AG400" s="1" t="str">
        <f t="shared" si="355"/>
        <v/>
      </c>
      <c r="AH400" s="1">
        <f t="shared" si="360"/>
        <v>0</v>
      </c>
      <c r="AI400" s="197"/>
      <c r="AJ400" s="197"/>
    </row>
    <row r="401" spans="2:36" ht="19.5" thickBot="1">
      <c r="B401" s="196"/>
      <c r="C401" s="164"/>
      <c r="D401" s="169"/>
      <c r="E401" s="173"/>
      <c r="F401" s="170"/>
      <c r="G401" s="169"/>
      <c r="H401" s="173"/>
      <c r="I401" s="170"/>
      <c r="J401" s="169"/>
      <c r="K401" s="170"/>
      <c r="L401" s="169"/>
      <c r="M401" s="173"/>
      <c r="N401" s="170"/>
      <c r="O401" s="59"/>
      <c r="P401" s="158"/>
      <c r="Q401" s="161"/>
      <c r="R401" s="155"/>
      <c r="S401" s="158"/>
      <c r="T401" s="155"/>
      <c r="U401" s="158"/>
      <c r="V401" s="155"/>
      <c r="AB401" s="44"/>
      <c r="AC401" s="1" t="str">
        <f>IF($Q401="","0",VLOOKUP($Q401,登録データ!$Q$4:$R$19,2,FALSE))</f>
        <v>0</v>
      </c>
      <c r="AD401" s="1" t="str">
        <f t="shared" si="358"/>
        <v>00</v>
      </c>
      <c r="AE401" s="1" t="str">
        <f t="shared" si="359"/>
        <v/>
      </c>
      <c r="AF401" s="1" t="str">
        <f t="shared" si="354"/>
        <v>000000</v>
      </c>
      <c r="AG401" s="1" t="str">
        <f t="shared" si="355"/>
        <v/>
      </c>
      <c r="AH401" s="1">
        <f t="shared" si="360"/>
        <v>0</v>
      </c>
      <c r="AI401" s="197"/>
      <c r="AJ401" s="197"/>
    </row>
    <row r="402" spans="2:36" ht="19.5" thickTop="1">
      <c r="B402" s="195">
        <v>128</v>
      </c>
      <c r="C402" s="162"/>
      <c r="D402" s="165"/>
      <c r="E402" s="171"/>
      <c r="F402" s="166"/>
      <c r="G402" s="165"/>
      <c r="H402" s="171"/>
      <c r="I402" s="166"/>
      <c r="J402" s="165"/>
      <c r="K402" s="166"/>
      <c r="L402" s="165"/>
      <c r="M402" s="171"/>
      <c r="N402" s="166"/>
      <c r="O402" s="56"/>
      <c r="P402" s="156" t="s">
        <v>169</v>
      </c>
      <c r="Q402" s="159"/>
      <c r="R402" s="153"/>
      <c r="S402" s="156" t="str">
        <f t="shared" ref="S402" si="419">IF($Q402="","",IF(OR(RIGHT($Q402,1)="m",RIGHT($Q402,1)="H"),"分",""))</f>
        <v/>
      </c>
      <c r="T402" s="153"/>
      <c r="U402" s="157" t="str">
        <f t="shared" ref="U402" si="420">IF($Q402="","",IF(OR(RIGHT($Q402,1)="m",RIGHT($Q402,1)="H"),"秒","m"))</f>
        <v/>
      </c>
      <c r="V402" s="153"/>
      <c r="AB402" s="44"/>
      <c r="AC402" s="1" t="str">
        <f>IF($Q402="","0",VLOOKUP($Q402,登録データ!$Q$4:$R$19,2,FALSE))</f>
        <v>0</v>
      </c>
      <c r="AD402" s="1" t="str">
        <f t="shared" si="358"/>
        <v>00</v>
      </c>
      <c r="AE402" s="1" t="str">
        <f t="shared" si="359"/>
        <v/>
      </c>
      <c r="AF402" s="1" t="str">
        <f t="shared" si="354"/>
        <v>000000</v>
      </c>
      <c r="AG402" s="1" t="str">
        <f t="shared" si="355"/>
        <v/>
      </c>
      <c r="AH402" s="1">
        <f t="shared" si="360"/>
        <v>0</v>
      </c>
      <c r="AI402" s="197" t="str">
        <f>IF($C402="","",IF($C402="@",0,IF(COUNTIF($C$21:$C$620,$C402)=1,0,1)))</f>
        <v/>
      </c>
      <c r="AJ402" s="197" t="str">
        <f t="shared" ref="AJ402" si="421">IF($O402="","",IF(OR($O402="北海道",$O402="東京都",$O402="大阪府",$O402="京都府",RIGHT($O402,1)="県"),0,1))</f>
        <v/>
      </c>
    </row>
    <row r="403" spans="2:36">
      <c r="B403" s="122"/>
      <c r="C403" s="163"/>
      <c r="D403" s="167"/>
      <c r="E403" s="172"/>
      <c r="F403" s="168"/>
      <c r="G403" s="167"/>
      <c r="H403" s="172"/>
      <c r="I403" s="168"/>
      <c r="J403" s="167"/>
      <c r="K403" s="168"/>
      <c r="L403" s="167"/>
      <c r="M403" s="172"/>
      <c r="N403" s="168"/>
      <c r="O403" s="57"/>
      <c r="P403" s="157"/>
      <c r="Q403" s="160"/>
      <c r="R403" s="154"/>
      <c r="S403" s="157"/>
      <c r="T403" s="154"/>
      <c r="U403" s="157"/>
      <c r="V403" s="154"/>
      <c r="AB403" s="44"/>
      <c r="AC403" s="1" t="str">
        <f>IF($Q403="","0",VLOOKUP($Q403,登録データ!$Q$4:$R$19,2,FALSE))</f>
        <v>0</v>
      </c>
      <c r="AD403" s="1" t="str">
        <f t="shared" si="358"/>
        <v>00</v>
      </c>
      <c r="AE403" s="1" t="str">
        <f t="shared" si="359"/>
        <v/>
      </c>
      <c r="AF403" s="1" t="str">
        <f t="shared" si="354"/>
        <v>000000</v>
      </c>
      <c r="AG403" s="1" t="str">
        <f t="shared" si="355"/>
        <v/>
      </c>
      <c r="AH403" s="1">
        <f t="shared" si="360"/>
        <v>0</v>
      </c>
      <c r="AI403" s="197"/>
      <c r="AJ403" s="197"/>
    </row>
    <row r="404" spans="2:36" ht="19.5" thickBot="1">
      <c r="B404" s="196"/>
      <c r="C404" s="164"/>
      <c r="D404" s="169"/>
      <c r="E404" s="173"/>
      <c r="F404" s="170"/>
      <c r="G404" s="169"/>
      <c r="H404" s="173"/>
      <c r="I404" s="170"/>
      <c r="J404" s="169"/>
      <c r="K404" s="170"/>
      <c r="L404" s="169"/>
      <c r="M404" s="173"/>
      <c r="N404" s="170"/>
      <c r="O404" s="59"/>
      <c r="P404" s="158"/>
      <c r="Q404" s="161"/>
      <c r="R404" s="155"/>
      <c r="S404" s="158"/>
      <c r="T404" s="155"/>
      <c r="U404" s="158"/>
      <c r="V404" s="155"/>
      <c r="AB404" s="44"/>
      <c r="AC404" s="1" t="str">
        <f>IF($Q404="","0",VLOOKUP($Q404,登録データ!$Q$4:$R$19,2,FALSE))</f>
        <v>0</v>
      </c>
      <c r="AD404" s="1" t="str">
        <f t="shared" si="358"/>
        <v>00</v>
      </c>
      <c r="AE404" s="1" t="str">
        <f t="shared" si="359"/>
        <v/>
      </c>
      <c r="AF404" s="1" t="str">
        <f t="shared" si="354"/>
        <v>000000</v>
      </c>
      <c r="AG404" s="1" t="str">
        <f t="shared" si="355"/>
        <v/>
      </c>
      <c r="AH404" s="1">
        <f t="shared" si="360"/>
        <v>0</v>
      </c>
      <c r="AI404" s="197"/>
      <c r="AJ404" s="197"/>
    </row>
    <row r="405" spans="2:36" ht="19.5" thickTop="1">
      <c r="B405" s="195">
        <v>129</v>
      </c>
      <c r="C405" s="162"/>
      <c r="D405" s="165"/>
      <c r="E405" s="171"/>
      <c r="F405" s="166"/>
      <c r="G405" s="165"/>
      <c r="H405" s="171"/>
      <c r="I405" s="166"/>
      <c r="J405" s="165"/>
      <c r="K405" s="166"/>
      <c r="L405" s="165"/>
      <c r="M405" s="171"/>
      <c r="N405" s="166"/>
      <c r="O405" s="56"/>
      <c r="P405" s="156" t="s">
        <v>169</v>
      </c>
      <c r="Q405" s="159"/>
      <c r="R405" s="153"/>
      <c r="S405" s="156" t="str">
        <f t="shared" ref="S405" si="422">IF($Q405="","",IF(OR(RIGHT($Q405,1)="m",RIGHT($Q405,1)="H"),"分",""))</f>
        <v/>
      </c>
      <c r="T405" s="153"/>
      <c r="U405" s="157" t="str">
        <f t="shared" ref="U405" si="423">IF($Q405="","",IF(OR(RIGHT($Q405,1)="m",RIGHT($Q405,1)="H"),"秒","m"))</f>
        <v/>
      </c>
      <c r="V405" s="153"/>
      <c r="AB405" s="44"/>
      <c r="AC405" s="1" t="str">
        <f>IF($Q405="","0",VLOOKUP($Q405,登録データ!$Q$4:$R$19,2,FALSE))</f>
        <v>0</v>
      </c>
      <c r="AD405" s="1" t="str">
        <f t="shared" si="358"/>
        <v>00</v>
      </c>
      <c r="AE405" s="1" t="str">
        <f t="shared" si="359"/>
        <v/>
      </c>
      <c r="AF405" s="1" t="str">
        <f t="shared" ref="AF405:AF468" si="424">IF($AE405=2,IF($T405="","0000",CONCATENATE(RIGHT($T405+100,2),$AD405)),IF($T405="","000000",CONCATENATE(RIGHT($R405+100,2),RIGHT($T405+100,2),$AD405)))</f>
        <v>000000</v>
      </c>
      <c r="AG405" s="1" t="str">
        <f t="shared" ref="AG405:AG468" si="425">IF($Q405="","",CONCATENATE($AC405," ",IF($AE405=1,RIGHT($AF405+10000000,7),RIGHT($AF405+100000,5))))</f>
        <v/>
      </c>
      <c r="AH405" s="1">
        <f t="shared" si="360"/>
        <v>0</v>
      </c>
      <c r="AI405" s="197" t="str">
        <f>IF($C405="","",IF($C405="@",0,IF(COUNTIF($C$21:$C$620,$C405)=1,0,1)))</f>
        <v/>
      </c>
      <c r="AJ405" s="197" t="str">
        <f t="shared" ref="AJ405" si="426">IF($O405="","",IF(OR($O405="北海道",$O405="東京都",$O405="大阪府",$O405="京都府",RIGHT($O405,1)="県"),0,1))</f>
        <v/>
      </c>
    </row>
    <row r="406" spans="2:36">
      <c r="B406" s="122"/>
      <c r="C406" s="163"/>
      <c r="D406" s="167"/>
      <c r="E406" s="172"/>
      <c r="F406" s="168"/>
      <c r="G406" s="167"/>
      <c r="H406" s="172"/>
      <c r="I406" s="168"/>
      <c r="J406" s="167"/>
      <c r="K406" s="168"/>
      <c r="L406" s="167"/>
      <c r="M406" s="172"/>
      <c r="N406" s="168"/>
      <c r="O406" s="57"/>
      <c r="P406" s="157"/>
      <c r="Q406" s="160"/>
      <c r="R406" s="154"/>
      <c r="S406" s="157"/>
      <c r="T406" s="154"/>
      <c r="U406" s="157"/>
      <c r="V406" s="154"/>
      <c r="AB406" s="44"/>
      <c r="AC406" s="1" t="str">
        <f>IF($Q406="","0",VLOOKUP($Q406,登録データ!$Q$4:$R$19,2,FALSE))</f>
        <v>0</v>
      </c>
      <c r="AD406" s="1" t="str">
        <f t="shared" ref="AD406:AD469" si="427">IF($V406="","00",IF(LEN($V406)=1,$V406*10,$V406))</f>
        <v>00</v>
      </c>
      <c r="AE406" s="1" t="str">
        <f t="shared" ref="AE406:AE469" si="428">IF($Q406="","",IF(OR(RIGHT($Q406,1)="m",RIGHT($Q406,1)="H"),1,2))</f>
        <v/>
      </c>
      <c r="AF406" s="1" t="str">
        <f t="shared" si="424"/>
        <v>000000</v>
      </c>
      <c r="AG406" s="1" t="str">
        <f t="shared" si="425"/>
        <v/>
      </c>
      <c r="AH406" s="1">
        <f t="shared" ref="AH406:AH469" si="429">IF(OR(RIGHT($Q406,1)="m",RIGHT($Q406,1)="H",RIGHT($Q406,1)="W",RIGHT($Q406,1)="C"),IF(VALUE($Q406)&gt;59,1,0),0)</f>
        <v>0</v>
      </c>
      <c r="AI406" s="197"/>
      <c r="AJ406" s="197"/>
    </row>
    <row r="407" spans="2:36" ht="19.5" thickBot="1">
      <c r="B407" s="196"/>
      <c r="C407" s="164"/>
      <c r="D407" s="169"/>
      <c r="E407" s="173"/>
      <c r="F407" s="170"/>
      <c r="G407" s="169"/>
      <c r="H407" s="173"/>
      <c r="I407" s="170"/>
      <c r="J407" s="169"/>
      <c r="K407" s="170"/>
      <c r="L407" s="169"/>
      <c r="M407" s="173"/>
      <c r="N407" s="170"/>
      <c r="O407" s="59"/>
      <c r="P407" s="158"/>
      <c r="Q407" s="161"/>
      <c r="R407" s="155"/>
      <c r="S407" s="158"/>
      <c r="T407" s="155"/>
      <c r="U407" s="158"/>
      <c r="V407" s="155"/>
      <c r="AB407" s="44"/>
      <c r="AC407" s="1" t="str">
        <f>IF($Q407="","0",VLOOKUP($Q407,登録データ!$Q$4:$R$19,2,FALSE))</f>
        <v>0</v>
      </c>
      <c r="AD407" s="1" t="str">
        <f t="shared" si="427"/>
        <v>00</v>
      </c>
      <c r="AE407" s="1" t="str">
        <f t="shared" si="428"/>
        <v/>
      </c>
      <c r="AF407" s="1" t="str">
        <f t="shared" si="424"/>
        <v>000000</v>
      </c>
      <c r="AG407" s="1" t="str">
        <f t="shared" si="425"/>
        <v/>
      </c>
      <c r="AH407" s="1">
        <f t="shared" si="429"/>
        <v>0</v>
      </c>
      <c r="AI407" s="197"/>
      <c r="AJ407" s="197"/>
    </row>
    <row r="408" spans="2:36" ht="19.5" thickTop="1">
      <c r="B408" s="195">
        <v>130</v>
      </c>
      <c r="C408" s="162"/>
      <c r="D408" s="165"/>
      <c r="E408" s="171"/>
      <c r="F408" s="166"/>
      <c r="G408" s="165"/>
      <c r="H408" s="171"/>
      <c r="I408" s="166"/>
      <c r="J408" s="165"/>
      <c r="K408" s="166"/>
      <c r="L408" s="165"/>
      <c r="M408" s="171"/>
      <c r="N408" s="166"/>
      <c r="O408" s="56"/>
      <c r="P408" s="156" t="s">
        <v>169</v>
      </c>
      <c r="Q408" s="159"/>
      <c r="R408" s="153"/>
      <c r="S408" s="156" t="str">
        <f t="shared" ref="S408" si="430">IF($Q408="","",IF(OR(RIGHT($Q408,1)="m",RIGHT($Q408,1)="H"),"分",""))</f>
        <v/>
      </c>
      <c r="T408" s="153"/>
      <c r="U408" s="157" t="str">
        <f t="shared" ref="U408" si="431">IF($Q408="","",IF(OR(RIGHT($Q408,1)="m",RIGHT($Q408,1)="H"),"秒","m"))</f>
        <v/>
      </c>
      <c r="V408" s="153"/>
      <c r="AB408" s="44"/>
      <c r="AC408" s="1" t="str">
        <f>IF($Q408="","0",VLOOKUP($Q408,登録データ!$Q$4:$R$19,2,FALSE))</f>
        <v>0</v>
      </c>
      <c r="AD408" s="1" t="str">
        <f t="shared" si="427"/>
        <v>00</v>
      </c>
      <c r="AE408" s="1" t="str">
        <f t="shared" si="428"/>
        <v/>
      </c>
      <c r="AF408" s="1" t="str">
        <f t="shared" si="424"/>
        <v>000000</v>
      </c>
      <c r="AG408" s="1" t="str">
        <f t="shared" si="425"/>
        <v/>
      </c>
      <c r="AH408" s="1">
        <f t="shared" si="429"/>
        <v>0</v>
      </c>
      <c r="AI408" s="197" t="str">
        <f>IF($C408="","",IF($C408="@",0,IF(COUNTIF($C$21:$C$620,$C408)=1,0,1)))</f>
        <v/>
      </c>
      <c r="AJ408" s="197" t="str">
        <f t="shared" ref="AJ408" si="432">IF($O408="","",IF(OR($O408="北海道",$O408="東京都",$O408="大阪府",$O408="京都府",RIGHT($O408,1)="県"),0,1))</f>
        <v/>
      </c>
    </row>
    <row r="409" spans="2:36">
      <c r="B409" s="122"/>
      <c r="C409" s="163"/>
      <c r="D409" s="167"/>
      <c r="E409" s="172"/>
      <c r="F409" s="168"/>
      <c r="G409" s="167"/>
      <c r="H409" s="172"/>
      <c r="I409" s="168"/>
      <c r="J409" s="167"/>
      <c r="K409" s="168"/>
      <c r="L409" s="167"/>
      <c r="M409" s="172"/>
      <c r="N409" s="168"/>
      <c r="O409" s="57"/>
      <c r="P409" s="157"/>
      <c r="Q409" s="160"/>
      <c r="R409" s="154"/>
      <c r="S409" s="157"/>
      <c r="T409" s="154"/>
      <c r="U409" s="157"/>
      <c r="V409" s="154"/>
      <c r="AB409" s="44"/>
      <c r="AC409" s="1" t="str">
        <f>IF($Q409="","0",VLOOKUP($Q409,登録データ!$Q$4:$R$19,2,FALSE))</f>
        <v>0</v>
      </c>
      <c r="AD409" s="1" t="str">
        <f t="shared" si="427"/>
        <v>00</v>
      </c>
      <c r="AE409" s="1" t="str">
        <f t="shared" si="428"/>
        <v/>
      </c>
      <c r="AF409" s="1" t="str">
        <f t="shared" si="424"/>
        <v>000000</v>
      </c>
      <c r="AG409" s="1" t="str">
        <f t="shared" si="425"/>
        <v/>
      </c>
      <c r="AH409" s="1">
        <f t="shared" si="429"/>
        <v>0</v>
      </c>
      <c r="AI409" s="197"/>
      <c r="AJ409" s="197"/>
    </row>
    <row r="410" spans="2:36" ht="19.5" thickBot="1">
      <c r="B410" s="196"/>
      <c r="C410" s="164"/>
      <c r="D410" s="169"/>
      <c r="E410" s="173"/>
      <c r="F410" s="170"/>
      <c r="G410" s="169"/>
      <c r="H410" s="173"/>
      <c r="I410" s="170"/>
      <c r="J410" s="169"/>
      <c r="K410" s="170"/>
      <c r="L410" s="169"/>
      <c r="M410" s="173"/>
      <c r="N410" s="170"/>
      <c r="O410" s="59"/>
      <c r="P410" s="158"/>
      <c r="Q410" s="161"/>
      <c r="R410" s="155"/>
      <c r="S410" s="158"/>
      <c r="T410" s="155"/>
      <c r="U410" s="158"/>
      <c r="V410" s="155"/>
      <c r="AB410" s="44"/>
      <c r="AC410" s="1" t="str">
        <f>IF($Q410="","0",VLOOKUP($Q410,登録データ!$Q$4:$R$19,2,FALSE))</f>
        <v>0</v>
      </c>
      <c r="AD410" s="1" t="str">
        <f t="shared" si="427"/>
        <v>00</v>
      </c>
      <c r="AE410" s="1" t="str">
        <f t="shared" si="428"/>
        <v/>
      </c>
      <c r="AF410" s="1" t="str">
        <f t="shared" si="424"/>
        <v>000000</v>
      </c>
      <c r="AG410" s="1" t="str">
        <f t="shared" si="425"/>
        <v/>
      </c>
      <c r="AH410" s="1">
        <f t="shared" si="429"/>
        <v>0</v>
      </c>
      <c r="AI410" s="197"/>
      <c r="AJ410" s="197"/>
    </row>
    <row r="411" spans="2:36" ht="19.5" thickTop="1">
      <c r="B411" s="195">
        <v>131</v>
      </c>
      <c r="C411" s="162"/>
      <c r="D411" s="165"/>
      <c r="E411" s="171"/>
      <c r="F411" s="166"/>
      <c r="G411" s="165"/>
      <c r="H411" s="171"/>
      <c r="I411" s="166"/>
      <c r="J411" s="165"/>
      <c r="K411" s="166"/>
      <c r="L411" s="165"/>
      <c r="M411" s="171"/>
      <c r="N411" s="166"/>
      <c r="O411" s="56"/>
      <c r="P411" s="156" t="s">
        <v>169</v>
      </c>
      <c r="Q411" s="159"/>
      <c r="R411" s="153"/>
      <c r="S411" s="156" t="str">
        <f t="shared" ref="S411" si="433">IF($Q411="","",IF(OR(RIGHT($Q411,1)="m",RIGHT($Q411,1)="H"),"分",""))</f>
        <v/>
      </c>
      <c r="T411" s="153"/>
      <c r="U411" s="157" t="str">
        <f t="shared" ref="U411" si="434">IF($Q411="","",IF(OR(RIGHT($Q411,1)="m",RIGHT($Q411,1)="H"),"秒","m"))</f>
        <v/>
      </c>
      <c r="V411" s="153"/>
      <c r="AB411" s="44"/>
      <c r="AC411" s="1" t="str">
        <f>IF($Q411="","0",VLOOKUP($Q411,登録データ!$Q$4:$R$19,2,FALSE))</f>
        <v>0</v>
      </c>
      <c r="AD411" s="1" t="str">
        <f t="shared" si="427"/>
        <v>00</v>
      </c>
      <c r="AE411" s="1" t="str">
        <f t="shared" si="428"/>
        <v/>
      </c>
      <c r="AF411" s="1" t="str">
        <f t="shared" si="424"/>
        <v>000000</v>
      </c>
      <c r="AG411" s="1" t="str">
        <f t="shared" si="425"/>
        <v/>
      </c>
      <c r="AH411" s="1">
        <f t="shared" si="429"/>
        <v>0</v>
      </c>
      <c r="AI411" s="197" t="str">
        <f>IF($C411="","",IF($C411="@",0,IF(COUNTIF($C$21:$C$620,$C411)=1,0,1)))</f>
        <v/>
      </c>
      <c r="AJ411" s="197" t="str">
        <f t="shared" ref="AJ411" si="435">IF($O411="","",IF(OR($O411="北海道",$O411="東京都",$O411="大阪府",$O411="京都府",RIGHT($O411,1)="県"),0,1))</f>
        <v/>
      </c>
    </row>
    <row r="412" spans="2:36">
      <c r="B412" s="122"/>
      <c r="C412" s="163"/>
      <c r="D412" s="167"/>
      <c r="E412" s="172"/>
      <c r="F412" s="168"/>
      <c r="G412" s="167"/>
      <c r="H412" s="172"/>
      <c r="I412" s="168"/>
      <c r="J412" s="167"/>
      <c r="K412" s="168"/>
      <c r="L412" s="167"/>
      <c r="M412" s="172"/>
      <c r="N412" s="168"/>
      <c r="O412" s="57"/>
      <c r="P412" s="157"/>
      <c r="Q412" s="160"/>
      <c r="R412" s="154"/>
      <c r="S412" s="157"/>
      <c r="T412" s="154"/>
      <c r="U412" s="157"/>
      <c r="V412" s="154"/>
      <c r="AB412" s="44"/>
      <c r="AC412" s="1" t="str">
        <f>IF($Q412="","0",VLOOKUP($Q412,登録データ!$Q$4:$R$19,2,FALSE))</f>
        <v>0</v>
      </c>
      <c r="AD412" s="1" t="str">
        <f t="shared" si="427"/>
        <v>00</v>
      </c>
      <c r="AE412" s="1" t="str">
        <f t="shared" si="428"/>
        <v/>
      </c>
      <c r="AF412" s="1" t="str">
        <f t="shared" si="424"/>
        <v>000000</v>
      </c>
      <c r="AG412" s="1" t="str">
        <f t="shared" si="425"/>
        <v/>
      </c>
      <c r="AH412" s="1">
        <f t="shared" si="429"/>
        <v>0</v>
      </c>
      <c r="AI412" s="197"/>
      <c r="AJ412" s="197"/>
    </row>
    <row r="413" spans="2:36" ht="19.5" thickBot="1">
      <c r="B413" s="196"/>
      <c r="C413" s="164"/>
      <c r="D413" s="169"/>
      <c r="E413" s="173"/>
      <c r="F413" s="170"/>
      <c r="G413" s="169"/>
      <c r="H413" s="173"/>
      <c r="I413" s="170"/>
      <c r="J413" s="169"/>
      <c r="K413" s="170"/>
      <c r="L413" s="169"/>
      <c r="M413" s="173"/>
      <c r="N413" s="170"/>
      <c r="O413" s="59"/>
      <c r="P413" s="158"/>
      <c r="Q413" s="161"/>
      <c r="R413" s="155"/>
      <c r="S413" s="158"/>
      <c r="T413" s="155"/>
      <c r="U413" s="158"/>
      <c r="V413" s="155"/>
      <c r="AB413" s="44"/>
      <c r="AC413" s="1" t="str">
        <f>IF($Q413="","0",VLOOKUP($Q413,登録データ!$Q$4:$R$19,2,FALSE))</f>
        <v>0</v>
      </c>
      <c r="AD413" s="1" t="str">
        <f t="shared" si="427"/>
        <v>00</v>
      </c>
      <c r="AE413" s="1" t="str">
        <f t="shared" si="428"/>
        <v/>
      </c>
      <c r="AF413" s="1" t="str">
        <f t="shared" si="424"/>
        <v>000000</v>
      </c>
      <c r="AG413" s="1" t="str">
        <f t="shared" si="425"/>
        <v/>
      </c>
      <c r="AH413" s="1">
        <f t="shared" si="429"/>
        <v>0</v>
      </c>
      <c r="AI413" s="197"/>
      <c r="AJ413" s="197"/>
    </row>
    <row r="414" spans="2:36" ht="19.5" thickTop="1">
      <c r="B414" s="195">
        <v>132</v>
      </c>
      <c r="C414" s="162"/>
      <c r="D414" s="165"/>
      <c r="E414" s="171"/>
      <c r="F414" s="166"/>
      <c r="G414" s="165"/>
      <c r="H414" s="171"/>
      <c r="I414" s="166"/>
      <c r="J414" s="165"/>
      <c r="K414" s="166"/>
      <c r="L414" s="165"/>
      <c r="M414" s="171"/>
      <c r="N414" s="166"/>
      <c r="O414" s="56"/>
      <c r="P414" s="156" t="s">
        <v>169</v>
      </c>
      <c r="Q414" s="159"/>
      <c r="R414" s="153"/>
      <c r="S414" s="156" t="str">
        <f t="shared" ref="S414" si="436">IF($Q414="","",IF(OR(RIGHT($Q414,1)="m",RIGHT($Q414,1)="H"),"分",""))</f>
        <v/>
      </c>
      <c r="T414" s="153"/>
      <c r="U414" s="157" t="str">
        <f t="shared" ref="U414" si="437">IF($Q414="","",IF(OR(RIGHT($Q414,1)="m",RIGHT($Q414,1)="H"),"秒","m"))</f>
        <v/>
      </c>
      <c r="V414" s="153"/>
      <c r="AB414" s="44"/>
      <c r="AC414" s="1" t="str">
        <f>IF($Q414="","0",VLOOKUP($Q414,登録データ!$Q$4:$R$19,2,FALSE))</f>
        <v>0</v>
      </c>
      <c r="AD414" s="1" t="str">
        <f t="shared" si="427"/>
        <v>00</v>
      </c>
      <c r="AE414" s="1" t="str">
        <f t="shared" si="428"/>
        <v/>
      </c>
      <c r="AF414" s="1" t="str">
        <f t="shared" si="424"/>
        <v>000000</v>
      </c>
      <c r="AG414" s="1" t="str">
        <f t="shared" si="425"/>
        <v/>
      </c>
      <c r="AH414" s="1">
        <f t="shared" si="429"/>
        <v>0</v>
      </c>
      <c r="AI414" s="197" t="str">
        <f>IF($C414="","",IF($C414="@",0,IF(COUNTIF($C$21:$C$620,$C414)=1,0,1)))</f>
        <v/>
      </c>
      <c r="AJ414" s="197" t="str">
        <f t="shared" ref="AJ414" si="438">IF($O414="","",IF(OR($O414="北海道",$O414="東京都",$O414="大阪府",$O414="京都府",RIGHT($O414,1)="県"),0,1))</f>
        <v/>
      </c>
    </row>
    <row r="415" spans="2:36">
      <c r="B415" s="122"/>
      <c r="C415" s="163"/>
      <c r="D415" s="167"/>
      <c r="E415" s="172"/>
      <c r="F415" s="168"/>
      <c r="G415" s="167"/>
      <c r="H415" s="172"/>
      <c r="I415" s="168"/>
      <c r="J415" s="167"/>
      <c r="K415" s="168"/>
      <c r="L415" s="167"/>
      <c r="M415" s="172"/>
      <c r="N415" s="168"/>
      <c r="O415" s="57"/>
      <c r="P415" s="157"/>
      <c r="Q415" s="160"/>
      <c r="R415" s="154"/>
      <c r="S415" s="157"/>
      <c r="T415" s="154"/>
      <c r="U415" s="157"/>
      <c r="V415" s="154"/>
      <c r="AB415" s="44"/>
      <c r="AC415" s="1" t="str">
        <f>IF($Q415="","0",VLOOKUP($Q415,登録データ!$Q$4:$R$19,2,FALSE))</f>
        <v>0</v>
      </c>
      <c r="AD415" s="1" t="str">
        <f t="shared" si="427"/>
        <v>00</v>
      </c>
      <c r="AE415" s="1" t="str">
        <f t="shared" si="428"/>
        <v/>
      </c>
      <c r="AF415" s="1" t="str">
        <f t="shared" si="424"/>
        <v>000000</v>
      </c>
      <c r="AG415" s="1" t="str">
        <f t="shared" si="425"/>
        <v/>
      </c>
      <c r="AH415" s="1">
        <f t="shared" si="429"/>
        <v>0</v>
      </c>
      <c r="AI415" s="197"/>
      <c r="AJ415" s="197"/>
    </row>
    <row r="416" spans="2:36" ht="19.5" thickBot="1">
      <c r="B416" s="196"/>
      <c r="C416" s="164"/>
      <c r="D416" s="169"/>
      <c r="E416" s="173"/>
      <c r="F416" s="170"/>
      <c r="G416" s="169"/>
      <c r="H416" s="173"/>
      <c r="I416" s="170"/>
      <c r="J416" s="169"/>
      <c r="K416" s="170"/>
      <c r="L416" s="169"/>
      <c r="M416" s="173"/>
      <c r="N416" s="170"/>
      <c r="O416" s="59"/>
      <c r="P416" s="158"/>
      <c r="Q416" s="161"/>
      <c r="R416" s="155"/>
      <c r="S416" s="158"/>
      <c r="T416" s="155"/>
      <c r="U416" s="158"/>
      <c r="V416" s="155"/>
      <c r="AB416" s="44"/>
      <c r="AC416" s="1" t="str">
        <f>IF($Q416="","0",VLOOKUP($Q416,登録データ!$Q$4:$R$19,2,FALSE))</f>
        <v>0</v>
      </c>
      <c r="AD416" s="1" t="str">
        <f t="shared" si="427"/>
        <v>00</v>
      </c>
      <c r="AE416" s="1" t="str">
        <f t="shared" si="428"/>
        <v/>
      </c>
      <c r="AF416" s="1" t="str">
        <f t="shared" si="424"/>
        <v>000000</v>
      </c>
      <c r="AG416" s="1" t="str">
        <f t="shared" si="425"/>
        <v/>
      </c>
      <c r="AH416" s="1">
        <f t="shared" si="429"/>
        <v>0</v>
      </c>
      <c r="AI416" s="197"/>
      <c r="AJ416" s="197"/>
    </row>
    <row r="417" spans="2:36" ht="19.5" thickTop="1">
      <c r="B417" s="195">
        <v>133</v>
      </c>
      <c r="C417" s="162"/>
      <c r="D417" s="165"/>
      <c r="E417" s="171"/>
      <c r="F417" s="166"/>
      <c r="G417" s="165"/>
      <c r="H417" s="171"/>
      <c r="I417" s="166"/>
      <c r="J417" s="165"/>
      <c r="K417" s="166"/>
      <c r="L417" s="165"/>
      <c r="M417" s="171"/>
      <c r="N417" s="166"/>
      <c r="O417" s="56"/>
      <c r="P417" s="156" t="s">
        <v>169</v>
      </c>
      <c r="Q417" s="159"/>
      <c r="R417" s="153"/>
      <c r="S417" s="156" t="str">
        <f t="shared" ref="S417" si="439">IF($Q417="","",IF(OR(RIGHT($Q417,1)="m",RIGHT($Q417,1)="H"),"分",""))</f>
        <v/>
      </c>
      <c r="T417" s="153"/>
      <c r="U417" s="157" t="str">
        <f t="shared" ref="U417" si="440">IF($Q417="","",IF(OR(RIGHT($Q417,1)="m",RIGHT($Q417,1)="H"),"秒","m"))</f>
        <v/>
      </c>
      <c r="V417" s="153"/>
      <c r="AB417" s="44"/>
      <c r="AC417" s="1" t="str">
        <f>IF($Q417="","0",VLOOKUP($Q417,登録データ!$Q$4:$R$19,2,FALSE))</f>
        <v>0</v>
      </c>
      <c r="AD417" s="1" t="str">
        <f t="shared" si="427"/>
        <v>00</v>
      </c>
      <c r="AE417" s="1" t="str">
        <f t="shared" si="428"/>
        <v/>
      </c>
      <c r="AF417" s="1" t="str">
        <f t="shared" si="424"/>
        <v>000000</v>
      </c>
      <c r="AG417" s="1" t="str">
        <f t="shared" si="425"/>
        <v/>
      </c>
      <c r="AH417" s="1">
        <f t="shared" si="429"/>
        <v>0</v>
      </c>
      <c r="AI417" s="197" t="str">
        <f>IF($C417="","",IF($C417="@",0,IF(COUNTIF($C$21:$C$620,$C417)=1,0,1)))</f>
        <v/>
      </c>
      <c r="AJ417" s="197" t="str">
        <f t="shared" ref="AJ417" si="441">IF($O417="","",IF(OR($O417="北海道",$O417="東京都",$O417="大阪府",$O417="京都府",RIGHT($O417,1)="県"),0,1))</f>
        <v/>
      </c>
    </row>
    <row r="418" spans="2:36">
      <c r="B418" s="122"/>
      <c r="C418" s="163"/>
      <c r="D418" s="167"/>
      <c r="E418" s="172"/>
      <c r="F418" s="168"/>
      <c r="G418" s="167"/>
      <c r="H418" s="172"/>
      <c r="I418" s="168"/>
      <c r="J418" s="167"/>
      <c r="K418" s="168"/>
      <c r="L418" s="167"/>
      <c r="M418" s="172"/>
      <c r="N418" s="168"/>
      <c r="O418" s="57"/>
      <c r="P418" s="157"/>
      <c r="Q418" s="160"/>
      <c r="R418" s="154"/>
      <c r="S418" s="157"/>
      <c r="T418" s="154"/>
      <c r="U418" s="157"/>
      <c r="V418" s="154"/>
      <c r="AB418" s="44"/>
      <c r="AC418" s="1" t="str">
        <f>IF($Q418="","0",VLOOKUP($Q418,登録データ!$Q$4:$R$19,2,FALSE))</f>
        <v>0</v>
      </c>
      <c r="AD418" s="1" t="str">
        <f t="shared" si="427"/>
        <v>00</v>
      </c>
      <c r="AE418" s="1" t="str">
        <f t="shared" si="428"/>
        <v/>
      </c>
      <c r="AF418" s="1" t="str">
        <f t="shared" si="424"/>
        <v>000000</v>
      </c>
      <c r="AG418" s="1" t="str">
        <f t="shared" si="425"/>
        <v/>
      </c>
      <c r="AH418" s="1">
        <f t="shared" si="429"/>
        <v>0</v>
      </c>
      <c r="AI418" s="197"/>
      <c r="AJ418" s="197"/>
    </row>
    <row r="419" spans="2:36" ht="19.5" thickBot="1">
      <c r="B419" s="196"/>
      <c r="C419" s="164"/>
      <c r="D419" s="169"/>
      <c r="E419" s="173"/>
      <c r="F419" s="170"/>
      <c r="G419" s="169"/>
      <c r="H419" s="173"/>
      <c r="I419" s="170"/>
      <c r="J419" s="169"/>
      <c r="K419" s="170"/>
      <c r="L419" s="169"/>
      <c r="M419" s="173"/>
      <c r="N419" s="170"/>
      <c r="O419" s="59"/>
      <c r="P419" s="158"/>
      <c r="Q419" s="161"/>
      <c r="R419" s="155"/>
      <c r="S419" s="158"/>
      <c r="T419" s="155"/>
      <c r="U419" s="158"/>
      <c r="V419" s="155"/>
      <c r="AB419" s="44"/>
      <c r="AC419" s="1" t="str">
        <f>IF($Q419="","0",VLOOKUP($Q419,登録データ!$Q$4:$R$19,2,FALSE))</f>
        <v>0</v>
      </c>
      <c r="AD419" s="1" t="str">
        <f t="shared" si="427"/>
        <v>00</v>
      </c>
      <c r="AE419" s="1" t="str">
        <f t="shared" si="428"/>
        <v/>
      </c>
      <c r="AF419" s="1" t="str">
        <f t="shared" si="424"/>
        <v>000000</v>
      </c>
      <c r="AG419" s="1" t="str">
        <f t="shared" si="425"/>
        <v/>
      </c>
      <c r="AH419" s="1">
        <f t="shared" si="429"/>
        <v>0</v>
      </c>
      <c r="AI419" s="197"/>
      <c r="AJ419" s="197"/>
    </row>
    <row r="420" spans="2:36" ht="19.5" thickTop="1">
      <c r="B420" s="195">
        <v>134</v>
      </c>
      <c r="C420" s="162"/>
      <c r="D420" s="165"/>
      <c r="E420" s="171"/>
      <c r="F420" s="166"/>
      <c r="G420" s="165"/>
      <c r="H420" s="171"/>
      <c r="I420" s="166"/>
      <c r="J420" s="165"/>
      <c r="K420" s="166"/>
      <c r="L420" s="165"/>
      <c r="M420" s="171"/>
      <c r="N420" s="166"/>
      <c r="O420" s="56"/>
      <c r="P420" s="156" t="s">
        <v>169</v>
      </c>
      <c r="Q420" s="159"/>
      <c r="R420" s="153"/>
      <c r="S420" s="156" t="str">
        <f t="shared" ref="S420" si="442">IF($Q420="","",IF(OR(RIGHT($Q420,1)="m",RIGHT($Q420,1)="H"),"分",""))</f>
        <v/>
      </c>
      <c r="T420" s="153"/>
      <c r="U420" s="157" t="str">
        <f t="shared" ref="U420" si="443">IF($Q420="","",IF(OR(RIGHT($Q420,1)="m",RIGHT($Q420,1)="H"),"秒","m"))</f>
        <v/>
      </c>
      <c r="V420" s="153"/>
      <c r="AB420" s="44"/>
      <c r="AC420" s="1" t="str">
        <f>IF($Q420="","0",VLOOKUP($Q420,登録データ!$Q$4:$R$19,2,FALSE))</f>
        <v>0</v>
      </c>
      <c r="AD420" s="1" t="str">
        <f t="shared" si="427"/>
        <v>00</v>
      </c>
      <c r="AE420" s="1" t="str">
        <f t="shared" si="428"/>
        <v/>
      </c>
      <c r="AF420" s="1" t="str">
        <f t="shared" si="424"/>
        <v>000000</v>
      </c>
      <c r="AG420" s="1" t="str">
        <f t="shared" si="425"/>
        <v/>
      </c>
      <c r="AH420" s="1">
        <f t="shared" si="429"/>
        <v>0</v>
      </c>
      <c r="AI420" s="197" t="str">
        <f>IF($C420="","",IF($C420="@",0,IF(COUNTIF($C$21:$C$620,$C420)=1,0,1)))</f>
        <v/>
      </c>
      <c r="AJ420" s="197" t="str">
        <f t="shared" ref="AJ420" si="444">IF($O420="","",IF(OR($O420="北海道",$O420="東京都",$O420="大阪府",$O420="京都府",RIGHT($O420,1)="県"),0,1))</f>
        <v/>
      </c>
    </row>
    <row r="421" spans="2:36">
      <c r="B421" s="122"/>
      <c r="C421" s="163"/>
      <c r="D421" s="167"/>
      <c r="E421" s="172"/>
      <c r="F421" s="168"/>
      <c r="G421" s="167"/>
      <c r="H421" s="172"/>
      <c r="I421" s="168"/>
      <c r="J421" s="167"/>
      <c r="K421" s="168"/>
      <c r="L421" s="167"/>
      <c r="M421" s="172"/>
      <c r="N421" s="168"/>
      <c r="O421" s="57"/>
      <c r="P421" s="157"/>
      <c r="Q421" s="160"/>
      <c r="R421" s="154"/>
      <c r="S421" s="157"/>
      <c r="T421" s="154"/>
      <c r="U421" s="157"/>
      <c r="V421" s="154"/>
      <c r="AB421" s="44"/>
      <c r="AC421" s="1" t="str">
        <f>IF($Q421="","0",VLOOKUP($Q421,登録データ!$Q$4:$R$19,2,FALSE))</f>
        <v>0</v>
      </c>
      <c r="AD421" s="1" t="str">
        <f t="shared" si="427"/>
        <v>00</v>
      </c>
      <c r="AE421" s="1" t="str">
        <f t="shared" si="428"/>
        <v/>
      </c>
      <c r="AF421" s="1" t="str">
        <f t="shared" si="424"/>
        <v>000000</v>
      </c>
      <c r="AG421" s="1" t="str">
        <f t="shared" si="425"/>
        <v/>
      </c>
      <c r="AH421" s="1">
        <f t="shared" si="429"/>
        <v>0</v>
      </c>
      <c r="AI421" s="197"/>
      <c r="AJ421" s="197"/>
    </row>
    <row r="422" spans="2:36" ht="19.5" thickBot="1">
      <c r="B422" s="196"/>
      <c r="C422" s="164"/>
      <c r="D422" s="169"/>
      <c r="E422" s="173"/>
      <c r="F422" s="170"/>
      <c r="G422" s="169"/>
      <c r="H422" s="173"/>
      <c r="I422" s="170"/>
      <c r="J422" s="169"/>
      <c r="K422" s="170"/>
      <c r="L422" s="169"/>
      <c r="M422" s="173"/>
      <c r="N422" s="170"/>
      <c r="O422" s="59"/>
      <c r="P422" s="158"/>
      <c r="Q422" s="161"/>
      <c r="R422" s="155"/>
      <c r="S422" s="158"/>
      <c r="T422" s="155"/>
      <c r="U422" s="158"/>
      <c r="V422" s="155"/>
      <c r="AB422" s="44"/>
      <c r="AC422" s="1" t="str">
        <f>IF($Q422="","0",VLOOKUP($Q422,登録データ!$Q$4:$R$19,2,FALSE))</f>
        <v>0</v>
      </c>
      <c r="AD422" s="1" t="str">
        <f t="shared" si="427"/>
        <v>00</v>
      </c>
      <c r="AE422" s="1" t="str">
        <f t="shared" si="428"/>
        <v/>
      </c>
      <c r="AF422" s="1" t="str">
        <f t="shared" si="424"/>
        <v>000000</v>
      </c>
      <c r="AG422" s="1" t="str">
        <f t="shared" si="425"/>
        <v/>
      </c>
      <c r="AH422" s="1">
        <f t="shared" si="429"/>
        <v>0</v>
      </c>
      <c r="AI422" s="197"/>
      <c r="AJ422" s="197"/>
    </row>
    <row r="423" spans="2:36" ht="19.5" thickTop="1">
      <c r="B423" s="195">
        <v>135</v>
      </c>
      <c r="C423" s="162"/>
      <c r="D423" s="165"/>
      <c r="E423" s="171"/>
      <c r="F423" s="166"/>
      <c r="G423" s="165"/>
      <c r="H423" s="171"/>
      <c r="I423" s="166"/>
      <c r="J423" s="165"/>
      <c r="K423" s="166"/>
      <c r="L423" s="165"/>
      <c r="M423" s="171"/>
      <c r="N423" s="166"/>
      <c r="O423" s="56"/>
      <c r="P423" s="156" t="s">
        <v>169</v>
      </c>
      <c r="Q423" s="159"/>
      <c r="R423" s="153"/>
      <c r="S423" s="156" t="str">
        <f t="shared" ref="S423" si="445">IF($Q423="","",IF(OR(RIGHT($Q423,1)="m",RIGHT($Q423,1)="H"),"分",""))</f>
        <v/>
      </c>
      <c r="T423" s="153"/>
      <c r="U423" s="157" t="str">
        <f t="shared" ref="U423" si="446">IF($Q423="","",IF(OR(RIGHT($Q423,1)="m",RIGHT($Q423,1)="H"),"秒","m"))</f>
        <v/>
      </c>
      <c r="V423" s="153"/>
      <c r="AB423" s="44"/>
      <c r="AC423" s="1" t="str">
        <f>IF($Q423="","0",VLOOKUP($Q423,登録データ!$Q$4:$R$19,2,FALSE))</f>
        <v>0</v>
      </c>
      <c r="AD423" s="1" t="str">
        <f t="shared" si="427"/>
        <v>00</v>
      </c>
      <c r="AE423" s="1" t="str">
        <f t="shared" si="428"/>
        <v/>
      </c>
      <c r="AF423" s="1" t="str">
        <f t="shared" si="424"/>
        <v>000000</v>
      </c>
      <c r="AG423" s="1" t="str">
        <f t="shared" si="425"/>
        <v/>
      </c>
      <c r="AH423" s="1">
        <f t="shared" si="429"/>
        <v>0</v>
      </c>
      <c r="AI423" s="197" t="str">
        <f>IF($C423="","",IF($C423="@",0,IF(COUNTIF($C$21:$C$620,$C423)=1,0,1)))</f>
        <v/>
      </c>
      <c r="AJ423" s="197" t="str">
        <f t="shared" ref="AJ423" si="447">IF($O423="","",IF(OR($O423="北海道",$O423="東京都",$O423="大阪府",$O423="京都府",RIGHT($O423,1)="県"),0,1))</f>
        <v/>
      </c>
    </row>
    <row r="424" spans="2:36">
      <c r="B424" s="122"/>
      <c r="C424" s="163"/>
      <c r="D424" s="167"/>
      <c r="E424" s="172"/>
      <c r="F424" s="168"/>
      <c r="G424" s="167"/>
      <c r="H424" s="172"/>
      <c r="I424" s="168"/>
      <c r="J424" s="167"/>
      <c r="K424" s="168"/>
      <c r="L424" s="167"/>
      <c r="M424" s="172"/>
      <c r="N424" s="168"/>
      <c r="O424" s="57"/>
      <c r="P424" s="157"/>
      <c r="Q424" s="160"/>
      <c r="R424" s="154"/>
      <c r="S424" s="157"/>
      <c r="T424" s="154"/>
      <c r="U424" s="157"/>
      <c r="V424" s="154"/>
      <c r="AB424" s="44"/>
      <c r="AC424" s="1" t="str">
        <f>IF($Q424="","0",VLOOKUP($Q424,登録データ!$Q$4:$R$19,2,FALSE))</f>
        <v>0</v>
      </c>
      <c r="AD424" s="1" t="str">
        <f t="shared" si="427"/>
        <v>00</v>
      </c>
      <c r="AE424" s="1" t="str">
        <f t="shared" si="428"/>
        <v/>
      </c>
      <c r="AF424" s="1" t="str">
        <f t="shared" si="424"/>
        <v>000000</v>
      </c>
      <c r="AG424" s="1" t="str">
        <f t="shared" si="425"/>
        <v/>
      </c>
      <c r="AH424" s="1">
        <f t="shared" si="429"/>
        <v>0</v>
      </c>
      <c r="AI424" s="197"/>
      <c r="AJ424" s="197"/>
    </row>
    <row r="425" spans="2:36" ht="19.5" thickBot="1">
      <c r="B425" s="196"/>
      <c r="C425" s="164"/>
      <c r="D425" s="169"/>
      <c r="E425" s="173"/>
      <c r="F425" s="170"/>
      <c r="G425" s="169"/>
      <c r="H425" s="173"/>
      <c r="I425" s="170"/>
      <c r="J425" s="169"/>
      <c r="K425" s="170"/>
      <c r="L425" s="169"/>
      <c r="M425" s="173"/>
      <c r="N425" s="170"/>
      <c r="O425" s="59"/>
      <c r="P425" s="158"/>
      <c r="Q425" s="161"/>
      <c r="R425" s="155"/>
      <c r="S425" s="158"/>
      <c r="T425" s="155"/>
      <c r="U425" s="158"/>
      <c r="V425" s="155"/>
      <c r="AB425" s="44"/>
      <c r="AC425" s="1" t="str">
        <f>IF($Q425="","0",VLOOKUP($Q425,登録データ!$Q$4:$R$19,2,FALSE))</f>
        <v>0</v>
      </c>
      <c r="AD425" s="1" t="str">
        <f t="shared" si="427"/>
        <v>00</v>
      </c>
      <c r="AE425" s="1" t="str">
        <f t="shared" si="428"/>
        <v/>
      </c>
      <c r="AF425" s="1" t="str">
        <f t="shared" si="424"/>
        <v>000000</v>
      </c>
      <c r="AG425" s="1" t="str">
        <f t="shared" si="425"/>
        <v/>
      </c>
      <c r="AH425" s="1">
        <f t="shared" si="429"/>
        <v>0</v>
      </c>
      <c r="AI425" s="197"/>
      <c r="AJ425" s="197"/>
    </row>
    <row r="426" spans="2:36" ht="19.5" thickTop="1">
      <c r="B426" s="195">
        <v>136</v>
      </c>
      <c r="C426" s="162"/>
      <c r="D426" s="165"/>
      <c r="E426" s="171"/>
      <c r="F426" s="166"/>
      <c r="G426" s="165"/>
      <c r="H426" s="171"/>
      <c r="I426" s="166"/>
      <c r="J426" s="165"/>
      <c r="K426" s="166"/>
      <c r="L426" s="165"/>
      <c r="M426" s="171"/>
      <c r="N426" s="166"/>
      <c r="O426" s="56"/>
      <c r="P426" s="156" t="s">
        <v>169</v>
      </c>
      <c r="Q426" s="159"/>
      <c r="R426" s="153"/>
      <c r="S426" s="156" t="str">
        <f t="shared" ref="S426" si="448">IF($Q426="","",IF(OR(RIGHT($Q426,1)="m",RIGHT($Q426,1)="H"),"分",""))</f>
        <v/>
      </c>
      <c r="T426" s="153"/>
      <c r="U426" s="157" t="str">
        <f t="shared" ref="U426" si="449">IF($Q426="","",IF(OR(RIGHT($Q426,1)="m",RIGHT($Q426,1)="H"),"秒","m"))</f>
        <v/>
      </c>
      <c r="V426" s="153"/>
      <c r="AB426" s="44"/>
      <c r="AC426" s="1" t="str">
        <f>IF($Q426="","0",VLOOKUP($Q426,登録データ!$Q$4:$R$19,2,FALSE))</f>
        <v>0</v>
      </c>
      <c r="AD426" s="1" t="str">
        <f t="shared" si="427"/>
        <v>00</v>
      </c>
      <c r="AE426" s="1" t="str">
        <f t="shared" si="428"/>
        <v/>
      </c>
      <c r="AF426" s="1" t="str">
        <f t="shared" si="424"/>
        <v>000000</v>
      </c>
      <c r="AG426" s="1" t="str">
        <f t="shared" si="425"/>
        <v/>
      </c>
      <c r="AH426" s="1">
        <f t="shared" si="429"/>
        <v>0</v>
      </c>
      <c r="AI426" s="197" t="str">
        <f>IF($C426="","",IF($C426="@",0,IF(COUNTIF($C$21:$C$620,$C426)=1,0,1)))</f>
        <v/>
      </c>
      <c r="AJ426" s="197" t="str">
        <f t="shared" ref="AJ426" si="450">IF($O426="","",IF(OR($O426="北海道",$O426="東京都",$O426="大阪府",$O426="京都府",RIGHT($O426,1)="県"),0,1))</f>
        <v/>
      </c>
    </row>
    <row r="427" spans="2:36">
      <c r="B427" s="122"/>
      <c r="C427" s="163"/>
      <c r="D427" s="167"/>
      <c r="E427" s="172"/>
      <c r="F427" s="168"/>
      <c r="G427" s="167"/>
      <c r="H427" s="172"/>
      <c r="I427" s="168"/>
      <c r="J427" s="167"/>
      <c r="K427" s="168"/>
      <c r="L427" s="167"/>
      <c r="M427" s="172"/>
      <c r="N427" s="168"/>
      <c r="O427" s="57"/>
      <c r="P427" s="157"/>
      <c r="Q427" s="160"/>
      <c r="R427" s="154"/>
      <c r="S427" s="157"/>
      <c r="T427" s="154"/>
      <c r="U427" s="157"/>
      <c r="V427" s="154"/>
      <c r="AB427" s="44"/>
      <c r="AC427" s="1" t="str">
        <f>IF($Q427="","0",VLOOKUP($Q427,登録データ!$Q$4:$R$19,2,FALSE))</f>
        <v>0</v>
      </c>
      <c r="AD427" s="1" t="str">
        <f t="shared" si="427"/>
        <v>00</v>
      </c>
      <c r="AE427" s="1" t="str">
        <f t="shared" si="428"/>
        <v/>
      </c>
      <c r="AF427" s="1" t="str">
        <f t="shared" si="424"/>
        <v>000000</v>
      </c>
      <c r="AG427" s="1" t="str">
        <f t="shared" si="425"/>
        <v/>
      </c>
      <c r="AH427" s="1">
        <f t="shared" si="429"/>
        <v>0</v>
      </c>
      <c r="AI427" s="197"/>
      <c r="AJ427" s="197"/>
    </row>
    <row r="428" spans="2:36" ht="19.5" thickBot="1">
      <c r="B428" s="196"/>
      <c r="C428" s="164"/>
      <c r="D428" s="169"/>
      <c r="E428" s="173"/>
      <c r="F428" s="170"/>
      <c r="G428" s="169"/>
      <c r="H428" s="173"/>
      <c r="I428" s="170"/>
      <c r="J428" s="169"/>
      <c r="K428" s="170"/>
      <c r="L428" s="169"/>
      <c r="M428" s="173"/>
      <c r="N428" s="170"/>
      <c r="O428" s="59"/>
      <c r="P428" s="158"/>
      <c r="Q428" s="161"/>
      <c r="R428" s="155"/>
      <c r="S428" s="158"/>
      <c r="T428" s="155"/>
      <c r="U428" s="158"/>
      <c r="V428" s="155"/>
      <c r="AB428" s="44"/>
      <c r="AC428" s="1" t="str">
        <f>IF($Q428="","0",VLOOKUP($Q428,登録データ!$Q$4:$R$19,2,FALSE))</f>
        <v>0</v>
      </c>
      <c r="AD428" s="1" t="str">
        <f t="shared" si="427"/>
        <v>00</v>
      </c>
      <c r="AE428" s="1" t="str">
        <f t="shared" si="428"/>
        <v/>
      </c>
      <c r="AF428" s="1" t="str">
        <f t="shared" si="424"/>
        <v>000000</v>
      </c>
      <c r="AG428" s="1" t="str">
        <f t="shared" si="425"/>
        <v/>
      </c>
      <c r="AH428" s="1">
        <f t="shared" si="429"/>
        <v>0</v>
      </c>
      <c r="AI428" s="197"/>
      <c r="AJ428" s="197"/>
    </row>
    <row r="429" spans="2:36" ht="19.5" thickTop="1">
      <c r="B429" s="195">
        <v>137</v>
      </c>
      <c r="C429" s="162"/>
      <c r="D429" s="165"/>
      <c r="E429" s="171"/>
      <c r="F429" s="166"/>
      <c r="G429" s="165"/>
      <c r="H429" s="171"/>
      <c r="I429" s="166"/>
      <c r="J429" s="165"/>
      <c r="K429" s="166"/>
      <c r="L429" s="165"/>
      <c r="M429" s="171"/>
      <c r="N429" s="166"/>
      <c r="O429" s="56"/>
      <c r="P429" s="156" t="s">
        <v>169</v>
      </c>
      <c r="Q429" s="159"/>
      <c r="R429" s="153"/>
      <c r="S429" s="156" t="str">
        <f t="shared" ref="S429" si="451">IF($Q429="","",IF(OR(RIGHT($Q429,1)="m",RIGHT($Q429,1)="H"),"分",""))</f>
        <v/>
      </c>
      <c r="T429" s="153"/>
      <c r="U429" s="157" t="str">
        <f t="shared" ref="U429" si="452">IF($Q429="","",IF(OR(RIGHT($Q429,1)="m",RIGHT($Q429,1)="H"),"秒","m"))</f>
        <v/>
      </c>
      <c r="V429" s="153"/>
      <c r="AB429" s="44"/>
      <c r="AC429" s="1" t="str">
        <f>IF($Q429="","0",VLOOKUP($Q429,登録データ!$Q$4:$R$19,2,FALSE))</f>
        <v>0</v>
      </c>
      <c r="AD429" s="1" t="str">
        <f t="shared" si="427"/>
        <v>00</v>
      </c>
      <c r="AE429" s="1" t="str">
        <f t="shared" si="428"/>
        <v/>
      </c>
      <c r="AF429" s="1" t="str">
        <f t="shared" si="424"/>
        <v>000000</v>
      </c>
      <c r="AG429" s="1" t="str">
        <f t="shared" si="425"/>
        <v/>
      </c>
      <c r="AH429" s="1">
        <f t="shared" si="429"/>
        <v>0</v>
      </c>
      <c r="AI429" s="197" t="str">
        <f>IF($C429="","",IF($C429="@",0,IF(COUNTIF($C$21:$C$620,$C429)=1,0,1)))</f>
        <v/>
      </c>
      <c r="AJ429" s="197" t="str">
        <f t="shared" ref="AJ429" si="453">IF($O429="","",IF(OR($O429="北海道",$O429="東京都",$O429="大阪府",$O429="京都府",RIGHT($O429,1)="県"),0,1))</f>
        <v/>
      </c>
    </row>
    <row r="430" spans="2:36">
      <c r="B430" s="122"/>
      <c r="C430" s="163"/>
      <c r="D430" s="167"/>
      <c r="E430" s="172"/>
      <c r="F430" s="168"/>
      <c r="G430" s="167"/>
      <c r="H430" s="172"/>
      <c r="I430" s="168"/>
      <c r="J430" s="167"/>
      <c r="K430" s="168"/>
      <c r="L430" s="167"/>
      <c r="M430" s="172"/>
      <c r="N430" s="168"/>
      <c r="O430" s="57"/>
      <c r="P430" s="157"/>
      <c r="Q430" s="160"/>
      <c r="R430" s="154"/>
      <c r="S430" s="157"/>
      <c r="T430" s="154"/>
      <c r="U430" s="157"/>
      <c r="V430" s="154"/>
      <c r="AB430" s="44"/>
      <c r="AC430" s="1" t="str">
        <f>IF($Q430="","0",VLOOKUP($Q430,登録データ!$Q$4:$R$19,2,FALSE))</f>
        <v>0</v>
      </c>
      <c r="AD430" s="1" t="str">
        <f t="shared" si="427"/>
        <v>00</v>
      </c>
      <c r="AE430" s="1" t="str">
        <f t="shared" si="428"/>
        <v/>
      </c>
      <c r="AF430" s="1" t="str">
        <f t="shared" si="424"/>
        <v>000000</v>
      </c>
      <c r="AG430" s="1" t="str">
        <f t="shared" si="425"/>
        <v/>
      </c>
      <c r="AH430" s="1">
        <f t="shared" si="429"/>
        <v>0</v>
      </c>
      <c r="AI430" s="197"/>
      <c r="AJ430" s="197"/>
    </row>
    <row r="431" spans="2:36" ht="19.5" thickBot="1">
      <c r="B431" s="196"/>
      <c r="C431" s="164"/>
      <c r="D431" s="169"/>
      <c r="E431" s="173"/>
      <c r="F431" s="170"/>
      <c r="G431" s="169"/>
      <c r="H431" s="173"/>
      <c r="I431" s="170"/>
      <c r="J431" s="169"/>
      <c r="K431" s="170"/>
      <c r="L431" s="169"/>
      <c r="M431" s="173"/>
      <c r="N431" s="170"/>
      <c r="O431" s="59"/>
      <c r="P431" s="158"/>
      <c r="Q431" s="161"/>
      <c r="R431" s="155"/>
      <c r="S431" s="158"/>
      <c r="T431" s="155"/>
      <c r="U431" s="158"/>
      <c r="V431" s="155"/>
      <c r="AB431" s="44"/>
      <c r="AC431" s="1" t="str">
        <f>IF($Q431="","0",VLOOKUP($Q431,登録データ!$Q$4:$R$19,2,FALSE))</f>
        <v>0</v>
      </c>
      <c r="AD431" s="1" t="str">
        <f t="shared" si="427"/>
        <v>00</v>
      </c>
      <c r="AE431" s="1" t="str">
        <f t="shared" si="428"/>
        <v/>
      </c>
      <c r="AF431" s="1" t="str">
        <f t="shared" si="424"/>
        <v>000000</v>
      </c>
      <c r="AG431" s="1" t="str">
        <f t="shared" si="425"/>
        <v/>
      </c>
      <c r="AH431" s="1">
        <f t="shared" si="429"/>
        <v>0</v>
      </c>
      <c r="AI431" s="197"/>
      <c r="AJ431" s="197"/>
    </row>
    <row r="432" spans="2:36" ht="19.5" thickTop="1">
      <c r="B432" s="195">
        <v>138</v>
      </c>
      <c r="C432" s="162"/>
      <c r="D432" s="165"/>
      <c r="E432" s="171"/>
      <c r="F432" s="166"/>
      <c r="G432" s="165"/>
      <c r="H432" s="171"/>
      <c r="I432" s="166"/>
      <c r="J432" s="165"/>
      <c r="K432" s="166"/>
      <c r="L432" s="165"/>
      <c r="M432" s="171"/>
      <c r="N432" s="166"/>
      <c r="O432" s="56"/>
      <c r="P432" s="156" t="s">
        <v>169</v>
      </c>
      <c r="Q432" s="159"/>
      <c r="R432" s="153"/>
      <c r="S432" s="156" t="str">
        <f t="shared" ref="S432" si="454">IF($Q432="","",IF(OR(RIGHT($Q432,1)="m",RIGHT($Q432,1)="H"),"分",""))</f>
        <v/>
      </c>
      <c r="T432" s="153"/>
      <c r="U432" s="157" t="str">
        <f t="shared" ref="U432" si="455">IF($Q432="","",IF(OR(RIGHT($Q432,1)="m",RIGHT($Q432,1)="H"),"秒","m"))</f>
        <v/>
      </c>
      <c r="V432" s="153"/>
      <c r="AB432" s="44"/>
      <c r="AC432" s="1" t="str">
        <f>IF($Q432="","0",VLOOKUP($Q432,登録データ!$Q$4:$R$19,2,FALSE))</f>
        <v>0</v>
      </c>
      <c r="AD432" s="1" t="str">
        <f t="shared" si="427"/>
        <v>00</v>
      </c>
      <c r="AE432" s="1" t="str">
        <f t="shared" si="428"/>
        <v/>
      </c>
      <c r="AF432" s="1" t="str">
        <f t="shared" si="424"/>
        <v>000000</v>
      </c>
      <c r="AG432" s="1" t="str">
        <f t="shared" si="425"/>
        <v/>
      </c>
      <c r="AH432" s="1">
        <f t="shared" si="429"/>
        <v>0</v>
      </c>
      <c r="AI432" s="197" t="str">
        <f>IF($C432="","",IF($C432="@",0,IF(COUNTIF($C$21:$C$620,$C432)=1,0,1)))</f>
        <v/>
      </c>
      <c r="AJ432" s="197" t="str">
        <f t="shared" ref="AJ432" si="456">IF($O432="","",IF(OR($O432="北海道",$O432="東京都",$O432="大阪府",$O432="京都府",RIGHT($O432,1)="県"),0,1))</f>
        <v/>
      </c>
    </row>
    <row r="433" spans="2:36">
      <c r="B433" s="122"/>
      <c r="C433" s="163"/>
      <c r="D433" s="167"/>
      <c r="E433" s="172"/>
      <c r="F433" s="168"/>
      <c r="G433" s="167"/>
      <c r="H433" s="172"/>
      <c r="I433" s="168"/>
      <c r="J433" s="167"/>
      <c r="K433" s="168"/>
      <c r="L433" s="167"/>
      <c r="M433" s="172"/>
      <c r="N433" s="168"/>
      <c r="O433" s="57"/>
      <c r="P433" s="157"/>
      <c r="Q433" s="160"/>
      <c r="R433" s="154"/>
      <c r="S433" s="157"/>
      <c r="T433" s="154"/>
      <c r="U433" s="157"/>
      <c r="V433" s="154"/>
      <c r="AB433" s="44"/>
      <c r="AC433" s="1" t="str">
        <f>IF($Q433="","0",VLOOKUP($Q433,登録データ!$Q$4:$R$19,2,FALSE))</f>
        <v>0</v>
      </c>
      <c r="AD433" s="1" t="str">
        <f t="shared" si="427"/>
        <v>00</v>
      </c>
      <c r="AE433" s="1" t="str">
        <f t="shared" si="428"/>
        <v/>
      </c>
      <c r="AF433" s="1" t="str">
        <f t="shared" si="424"/>
        <v>000000</v>
      </c>
      <c r="AG433" s="1" t="str">
        <f t="shared" si="425"/>
        <v/>
      </c>
      <c r="AH433" s="1">
        <f t="shared" si="429"/>
        <v>0</v>
      </c>
      <c r="AI433" s="197"/>
      <c r="AJ433" s="197"/>
    </row>
    <row r="434" spans="2:36" ht="19.5" thickBot="1">
      <c r="B434" s="196"/>
      <c r="C434" s="164"/>
      <c r="D434" s="169"/>
      <c r="E434" s="173"/>
      <c r="F434" s="170"/>
      <c r="G434" s="169"/>
      <c r="H434" s="173"/>
      <c r="I434" s="170"/>
      <c r="J434" s="169"/>
      <c r="K434" s="170"/>
      <c r="L434" s="169"/>
      <c r="M434" s="173"/>
      <c r="N434" s="170"/>
      <c r="O434" s="59"/>
      <c r="P434" s="158"/>
      <c r="Q434" s="161"/>
      <c r="R434" s="155"/>
      <c r="S434" s="158"/>
      <c r="T434" s="155"/>
      <c r="U434" s="158"/>
      <c r="V434" s="155"/>
      <c r="AB434" s="44"/>
      <c r="AC434" s="1" t="str">
        <f>IF($Q434="","0",VLOOKUP($Q434,登録データ!$Q$4:$R$19,2,FALSE))</f>
        <v>0</v>
      </c>
      <c r="AD434" s="1" t="str">
        <f t="shared" si="427"/>
        <v>00</v>
      </c>
      <c r="AE434" s="1" t="str">
        <f t="shared" si="428"/>
        <v/>
      </c>
      <c r="AF434" s="1" t="str">
        <f t="shared" si="424"/>
        <v>000000</v>
      </c>
      <c r="AG434" s="1" t="str">
        <f t="shared" si="425"/>
        <v/>
      </c>
      <c r="AH434" s="1">
        <f t="shared" si="429"/>
        <v>0</v>
      </c>
      <c r="AI434" s="197"/>
      <c r="AJ434" s="197"/>
    </row>
    <row r="435" spans="2:36" ht="19.5" thickTop="1">
      <c r="B435" s="195">
        <v>139</v>
      </c>
      <c r="C435" s="162"/>
      <c r="D435" s="165"/>
      <c r="E435" s="171"/>
      <c r="F435" s="166"/>
      <c r="G435" s="165"/>
      <c r="H435" s="171"/>
      <c r="I435" s="166"/>
      <c r="J435" s="165"/>
      <c r="K435" s="166"/>
      <c r="L435" s="165"/>
      <c r="M435" s="171"/>
      <c r="N435" s="166"/>
      <c r="O435" s="56"/>
      <c r="P435" s="156" t="s">
        <v>169</v>
      </c>
      <c r="Q435" s="159"/>
      <c r="R435" s="153"/>
      <c r="S435" s="156" t="str">
        <f t="shared" ref="S435" si="457">IF($Q435="","",IF(OR(RIGHT($Q435,1)="m",RIGHT($Q435,1)="H"),"分",""))</f>
        <v/>
      </c>
      <c r="T435" s="153"/>
      <c r="U435" s="157" t="str">
        <f t="shared" ref="U435" si="458">IF($Q435="","",IF(OR(RIGHT($Q435,1)="m",RIGHT($Q435,1)="H"),"秒","m"))</f>
        <v/>
      </c>
      <c r="V435" s="153"/>
      <c r="AB435" s="44"/>
      <c r="AC435" s="1" t="str">
        <f>IF($Q435="","0",VLOOKUP($Q435,登録データ!$Q$4:$R$19,2,FALSE))</f>
        <v>0</v>
      </c>
      <c r="AD435" s="1" t="str">
        <f t="shared" si="427"/>
        <v>00</v>
      </c>
      <c r="AE435" s="1" t="str">
        <f t="shared" si="428"/>
        <v/>
      </c>
      <c r="AF435" s="1" t="str">
        <f t="shared" si="424"/>
        <v>000000</v>
      </c>
      <c r="AG435" s="1" t="str">
        <f t="shared" si="425"/>
        <v/>
      </c>
      <c r="AH435" s="1">
        <f t="shared" si="429"/>
        <v>0</v>
      </c>
      <c r="AI435" s="197" t="str">
        <f>IF($C435="","",IF($C435="@",0,IF(COUNTIF($C$21:$C$620,$C435)=1,0,1)))</f>
        <v/>
      </c>
      <c r="AJ435" s="197" t="str">
        <f t="shared" ref="AJ435" si="459">IF($O435="","",IF(OR($O435="北海道",$O435="東京都",$O435="大阪府",$O435="京都府",RIGHT($O435,1)="県"),0,1))</f>
        <v/>
      </c>
    </row>
    <row r="436" spans="2:36">
      <c r="B436" s="122"/>
      <c r="C436" s="163"/>
      <c r="D436" s="167"/>
      <c r="E436" s="172"/>
      <c r="F436" s="168"/>
      <c r="G436" s="167"/>
      <c r="H436" s="172"/>
      <c r="I436" s="168"/>
      <c r="J436" s="167"/>
      <c r="K436" s="168"/>
      <c r="L436" s="167"/>
      <c r="M436" s="172"/>
      <c r="N436" s="168"/>
      <c r="O436" s="57"/>
      <c r="P436" s="157"/>
      <c r="Q436" s="160"/>
      <c r="R436" s="154"/>
      <c r="S436" s="157"/>
      <c r="T436" s="154"/>
      <c r="U436" s="157"/>
      <c r="V436" s="154"/>
      <c r="AB436" s="44"/>
      <c r="AC436" s="1" t="str">
        <f>IF($Q436="","0",VLOOKUP($Q436,登録データ!$Q$4:$R$19,2,FALSE))</f>
        <v>0</v>
      </c>
      <c r="AD436" s="1" t="str">
        <f t="shared" si="427"/>
        <v>00</v>
      </c>
      <c r="AE436" s="1" t="str">
        <f t="shared" si="428"/>
        <v/>
      </c>
      <c r="AF436" s="1" t="str">
        <f t="shared" si="424"/>
        <v>000000</v>
      </c>
      <c r="AG436" s="1" t="str">
        <f t="shared" si="425"/>
        <v/>
      </c>
      <c r="AH436" s="1">
        <f t="shared" si="429"/>
        <v>0</v>
      </c>
      <c r="AI436" s="197"/>
      <c r="AJ436" s="197"/>
    </row>
    <row r="437" spans="2:36" ht="19.5" thickBot="1">
      <c r="B437" s="196"/>
      <c r="C437" s="164"/>
      <c r="D437" s="169"/>
      <c r="E437" s="173"/>
      <c r="F437" s="170"/>
      <c r="G437" s="169"/>
      <c r="H437" s="173"/>
      <c r="I437" s="170"/>
      <c r="J437" s="169"/>
      <c r="K437" s="170"/>
      <c r="L437" s="169"/>
      <c r="M437" s="173"/>
      <c r="N437" s="170"/>
      <c r="O437" s="59"/>
      <c r="P437" s="158"/>
      <c r="Q437" s="161"/>
      <c r="R437" s="155"/>
      <c r="S437" s="158"/>
      <c r="T437" s="155"/>
      <c r="U437" s="158"/>
      <c r="V437" s="155"/>
      <c r="AB437" s="44"/>
      <c r="AC437" s="1" t="str">
        <f>IF($Q437="","0",VLOOKUP($Q437,登録データ!$Q$4:$R$19,2,FALSE))</f>
        <v>0</v>
      </c>
      <c r="AD437" s="1" t="str">
        <f t="shared" si="427"/>
        <v>00</v>
      </c>
      <c r="AE437" s="1" t="str">
        <f t="shared" si="428"/>
        <v/>
      </c>
      <c r="AF437" s="1" t="str">
        <f t="shared" si="424"/>
        <v>000000</v>
      </c>
      <c r="AG437" s="1" t="str">
        <f t="shared" si="425"/>
        <v/>
      </c>
      <c r="AH437" s="1">
        <f t="shared" si="429"/>
        <v>0</v>
      </c>
      <c r="AI437" s="197"/>
      <c r="AJ437" s="197"/>
    </row>
    <row r="438" spans="2:36" ht="19.5" thickTop="1">
      <c r="B438" s="195">
        <v>140</v>
      </c>
      <c r="C438" s="162"/>
      <c r="D438" s="165"/>
      <c r="E438" s="171"/>
      <c r="F438" s="166"/>
      <c r="G438" s="165"/>
      <c r="H438" s="171"/>
      <c r="I438" s="166"/>
      <c r="J438" s="165"/>
      <c r="K438" s="166"/>
      <c r="L438" s="165"/>
      <c r="M438" s="171"/>
      <c r="N438" s="166"/>
      <c r="O438" s="56"/>
      <c r="P438" s="156" t="s">
        <v>169</v>
      </c>
      <c r="Q438" s="159"/>
      <c r="R438" s="153"/>
      <c r="S438" s="156" t="str">
        <f t="shared" ref="S438" si="460">IF($Q438="","",IF(OR(RIGHT($Q438,1)="m",RIGHT($Q438,1)="H"),"分",""))</f>
        <v/>
      </c>
      <c r="T438" s="153"/>
      <c r="U438" s="157" t="str">
        <f t="shared" ref="U438" si="461">IF($Q438="","",IF(OR(RIGHT($Q438,1)="m",RIGHT($Q438,1)="H"),"秒","m"))</f>
        <v/>
      </c>
      <c r="V438" s="153"/>
      <c r="AB438" s="44"/>
      <c r="AC438" s="1" t="str">
        <f>IF($Q438="","0",VLOOKUP($Q438,登録データ!$Q$4:$R$19,2,FALSE))</f>
        <v>0</v>
      </c>
      <c r="AD438" s="1" t="str">
        <f t="shared" si="427"/>
        <v>00</v>
      </c>
      <c r="AE438" s="1" t="str">
        <f t="shared" si="428"/>
        <v/>
      </c>
      <c r="AF438" s="1" t="str">
        <f t="shared" si="424"/>
        <v>000000</v>
      </c>
      <c r="AG438" s="1" t="str">
        <f t="shared" si="425"/>
        <v/>
      </c>
      <c r="AH438" s="1">
        <f t="shared" si="429"/>
        <v>0</v>
      </c>
      <c r="AI438" s="197" t="str">
        <f>IF($C438="","",IF($C438="@",0,IF(COUNTIF($C$21:$C$620,$C438)=1,0,1)))</f>
        <v/>
      </c>
      <c r="AJ438" s="197" t="str">
        <f t="shared" ref="AJ438" si="462">IF($O438="","",IF(OR($O438="北海道",$O438="東京都",$O438="大阪府",$O438="京都府",RIGHT($O438,1)="県"),0,1))</f>
        <v/>
      </c>
    </row>
    <row r="439" spans="2:36">
      <c r="B439" s="122"/>
      <c r="C439" s="163"/>
      <c r="D439" s="167"/>
      <c r="E439" s="172"/>
      <c r="F439" s="168"/>
      <c r="G439" s="167"/>
      <c r="H439" s="172"/>
      <c r="I439" s="168"/>
      <c r="J439" s="167"/>
      <c r="K439" s="168"/>
      <c r="L439" s="167"/>
      <c r="M439" s="172"/>
      <c r="N439" s="168"/>
      <c r="O439" s="57"/>
      <c r="P439" s="157"/>
      <c r="Q439" s="160"/>
      <c r="R439" s="154"/>
      <c r="S439" s="157"/>
      <c r="T439" s="154"/>
      <c r="U439" s="157"/>
      <c r="V439" s="154"/>
      <c r="AB439" s="44"/>
      <c r="AC439" s="1" t="str">
        <f>IF($Q439="","0",VLOOKUP($Q439,登録データ!$Q$4:$R$19,2,FALSE))</f>
        <v>0</v>
      </c>
      <c r="AD439" s="1" t="str">
        <f t="shared" si="427"/>
        <v>00</v>
      </c>
      <c r="AE439" s="1" t="str">
        <f t="shared" si="428"/>
        <v/>
      </c>
      <c r="AF439" s="1" t="str">
        <f t="shared" si="424"/>
        <v>000000</v>
      </c>
      <c r="AG439" s="1" t="str">
        <f t="shared" si="425"/>
        <v/>
      </c>
      <c r="AH439" s="1">
        <f t="shared" si="429"/>
        <v>0</v>
      </c>
      <c r="AI439" s="197"/>
      <c r="AJ439" s="197"/>
    </row>
    <row r="440" spans="2:36" ht="19.5" thickBot="1">
      <c r="B440" s="196"/>
      <c r="C440" s="164"/>
      <c r="D440" s="169"/>
      <c r="E440" s="173"/>
      <c r="F440" s="170"/>
      <c r="G440" s="169"/>
      <c r="H440" s="173"/>
      <c r="I440" s="170"/>
      <c r="J440" s="169"/>
      <c r="K440" s="170"/>
      <c r="L440" s="169"/>
      <c r="M440" s="173"/>
      <c r="N440" s="170"/>
      <c r="O440" s="59"/>
      <c r="P440" s="158"/>
      <c r="Q440" s="161"/>
      <c r="R440" s="155"/>
      <c r="S440" s="158"/>
      <c r="T440" s="155"/>
      <c r="U440" s="158"/>
      <c r="V440" s="155"/>
      <c r="AB440" s="44"/>
      <c r="AC440" s="1" t="str">
        <f>IF($Q440="","0",VLOOKUP($Q440,登録データ!$Q$4:$R$19,2,FALSE))</f>
        <v>0</v>
      </c>
      <c r="AD440" s="1" t="str">
        <f t="shared" si="427"/>
        <v>00</v>
      </c>
      <c r="AE440" s="1" t="str">
        <f t="shared" si="428"/>
        <v/>
      </c>
      <c r="AF440" s="1" t="str">
        <f t="shared" si="424"/>
        <v>000000</v>
      </c>
      <c r="AG440" s="1" t="str">
        <f t="shared" si="425"/>
        <v/>
      </c>
      <c r="AH440" s="1">
        <f t="shared" si="429"/>
        <v>0</v>
      </c>
      <c r="AI440" s="197"/>
      <c r="AJ440" s="197"/>
    </row>
    <row r="441" spans="2:36" ht="19.5" thickTop="1">
      <c r="B441" s="195">
        <v>141</v>
      </c>
      <c r="C441" s="162"/>
      <c r="D441" s="165"/>
      <c r="E441" s="171"/>
      <c r="F441" s="166"/>
      <c r="G441" s="165"/>
      <c r="H441" s="171"/>
      <c r="I441" s="166"/>
      <c r="J441" s="165"/>
      <c r="K441" s="166"/>
      <c r="L441" s="165"/>
      <c r="M441" s="171"/>
      <c r="N441" s="166"/>
      <c r="O441" s="56"/>
      <c r="P441" s="156" t="s">
        <v>169</v>
      </c>
      <c r="Q441" s="159"/>
      <c r="R441" s="153"/>
      <c r="S441" s="156" t="str">
        <f t="shared" ref="S441" si="463">IF($Q441="","",IF(OR(RIGHT($Q441,1)="m",RIGHT($Q441,1)="H"),"分",""))</f>
        <v/>
      </c>
      <c r="T441" s="153"/>
      <c r="U441" s="157" t="str">
        <f t="shared" ref="U441" si="464">IF($Q441="","",IF(OR(RIGHT($Q441,1)="m",RIGHT($Q441,1)="H"),"秒","m"))</f>
        <v/>
      </c>
      <c r="V441" s="153"/>
      <c r="AB441" s="44"/>
      <c r="AC441" s="1" t="str">
        <f>IF($Q441="","0",VLOOKUP($Q441,登録データ!$Q$4:$R$19,2,FALSE))</f>
        <v>0</v>
      </c>
      <c r="AD441" s="1" t="str">
        <f t="shared" si="427"/>
        <v>00</v>
      </c>
      <c r="AE441" s="1" t="str">
        <f t="shared" si="428"/>
        <v/>
      </c>
      <c r="AF441" s="1" t="str">
        <f t="shared" si="424"/>
        <v>000000</v>
      </c>
      <c r="AG441" s="1" t="str">
        <f t="shared" si="425"/>
        <v/>
      </c>
      <c r="AH441" s="1">
        <f t="shared" si="429"/>
        <v>0</v>
      </c>
      <c r="AI441" s="197" t="str">
        <f>IF($C441="","",IF($C441="@",0,IF(COUNTIF($C$21:$C$620,$C441)=1,0,1)))</f>
        <v/>
      </c>
      <c r="AJ441" s="197" t="str">
        <f t="shared" ref="AJ441" si="465">IF($O441="","",IF(OR($O441="北海道",$O441="東京都",$O441="大阪府",$O441="京都府",RIGHT($O441,1)="県"),0,1))</f>
        <v/>
      </c>
    </row>
    <row r="442" spans="2:36">
      <c r="B442" s="122"/>
      <c r="C442" s="163"/>
      <c r="D442" s="167"/>
      <c r="E442" s="172"/>
      <c r="F442" s="168"/>
      <c r="G442" s="167"/>
      <c r="H442" s="172"/>
      <c r="I442" s="168"/>
      <c r="J442" s="167"/>
      <c r="K442" s="168"/>
      <c r="L442" s="167"/>
      <c r="M442" s="172"/>
      <c r="N442" s="168"/>
      <c r="O442" s="57"/>
      <c r="P442" s="157"/>
      <c r="Q442" s="160"/>
      <c r="R442" s="154"/>
      <c r="S442" s="157"/>
      <c r="T442" s="154"/>
      <c r="U442" s="157"/>
      <c r="V442" s="154"/>
      <c r="AB442" s="44"/>
      <c r="AC442" s="1" t="str">
        <f>IF($Q442="","0",VLOOKUP($Q442,登録データ!$Q$4:$R$19,2,FALSE))</f>
        <v>0</v>
      </c>
      <c r="AD442" s="1" t="str">
        <f t="shared" si="427"/>
        <v>00</v>
      </c>
      <c r="AE442" s="1" t="str">
        <f t="shared" si="428"/>
        <v/>
      </c>
      <c r="AF442" s="1" t="str">
        <f t="shared" si="424"/>
        <v>000000</v>
      </c>
      <c r="AG442" s="1" t="str">
        <f t="shared" si="425"/>
        <v/>
      </c>
      <c r="AH442" s="1">
        <f t="shared" si="429"/>
        <v>0</v>
      </c>
      <c r="AI442" s="197"/>
      <c r="AJ442" s="197"/>
    </row>
    <row r="443" spans="2:36" ht="19.5" thickBot="1">
      <c r="B443" s="196"/>
      <c r="C443" s="164"/>
      <c r="D443" s="169"/>
      <c r="E443" s="173"/>
      <c r="F443" s="170"/>
      <c r="G443" s="169"/>
      <c r="H443" s="173"/>
      <c r="I443" s="170"/>
      <c r="J443" s="169"/>
      <c r="K443" s="170"/>
      <c r="L443" s="169"/>
      <c r="M443" s="173"/>
      <c r="N443" s="170"/>
      <c r="O443" s="59"/>
      <c r="P443" s="158"/>
      <c r="Q443" s="161"/>
      <c r="R443" s="155"/>
      <c r="S443" s="158"/>
      <c r="T443" s="155"/>
      <c r="U443" s="158"/>
      <c r="V443" s="155"/>
      <c r="AB443" s="44"/>
      <c r="AC443" s="1" t="str">
        <f>IF($Q443="","0",VLOOKUP($Q443,登録データ!$Q$4:$R$19,2,FALSE))</f>
        <v>0</v>
      </c>
      <c r="AD443" s="1" t="str">
        <f t="shared" si="427"/>
        <v>00</v>
      </c>
      <c r="AE443" s="1" t="str">
        <f t="shared" si="428"/>
        <v/>
      </c>
      <c r="AF443" s="1" t="str">
        <f t="shared" si="424"/>
        <v>000000</v>
      </c>
      <c r="AG443" s="1" t="str">
        <f t="shared" si="425"/>
        <v/>
      </c>
      <c r="AH443" s="1">
        <f t="shared" si="429"/>
        <v>0</v>
      </c>
      <c r="AI443" s="197"/>
      <c r="AJ443" s="197"/>
    </row>
    <row r="444" spans="2:36" ht="19.5" thickTop="1">
      <c r="B444" s="195">
        <v>142</v>
      </c>
      <c r="C444" s="162"/>
      <c r="D444" s="165"/>
      <c r="E444" s="171"/>
      <c r="F444" s="166"/>
      <c r="G444" s="165"/>
      <c r="H444" s="171"/>
      <c r="I444" s="166"/>
      <c r="J444" s="165"/>
      <c r="K444" s="166"/>
      <c r="L444" s="165"/>
      <c r="M444" s="171"/>
      <c r="N444" s="166"/>
      <c r="O444" s="56"/>
      <c r="P444" s="156" t="s">
        <v>169</v>
      </c>
      <c r="Q444" s="159"/>
      <c r="R444" s="153"/>
      <c r="S444" s="156" t="str">
        <f t="shared" ref="S444" si="466">IF($Q444="","",IF(OR(RIGHT($Q444,1)="m",RIGHT($Q444,1)="H"),"分",""))</f>
        <v/>
      </c>
      <c r="T444" s="153"/>
      <c r="U444" s="157" t="str">
        <f t="shared" ref="U444" si="467">IF($Q444="","",IF(OR(RIGHT($Q444,1)="m",RIGHT($Q444,1)="H"),"秒","m"))</f>
        <v/>
      </c>
      <c r="V444" s="153"/>
      <c r="AB444" s="44"/>
      <c r="AC444" s="1" t="str">
        <f>IF($Q444="","0",VLOOKUP($Q444,登録データ!$Q$4:$R$19,2,FALSE))</f>
        <v>0</v>
      </c>
      <c r="AD444" s="1" t="str">
        <f t="shared" si="427"/>
        <v>00</v>
      </c>
      <c r="AE444" s="1" t="str">
        <f t="shared" si="428"/>
        <v/>
      </c>
      <c r="AF444" s="1" t="str">
        <f t="shared" si="424"/>
        <v>000000</v>
      </c>
      <c r="AG444" s="1" t="str">
        <f t="shared" si="425"/>
        <v/>
      </c>
      <c r="AH444" s="1">
        <f t="shared" si="429"/>
        <v>0</v>
      </c>
      <c r="AI444" s="197" t="str">
        <f>IF($C444="","",IF($C444="@",0,IF(COUNTIF($C$21:$C$620,$C444)=1,0,1)))</f>
        <v/>
      </c>
      <c r="AJ444" s="197" t="str">
        <f t="shared" ref="AJ444" si="468">IF($O444="","",IF(OR($O444="北海道",$O444="東京都",$O444="大阪府",$O444="京都府",RIGHT($O444,1)="県"),0,1))</f>
        <v/>
      </c>
    </row>
    <row r="445" spans="2:36">
      <c r="B445" s="122"/>
      <c r="C445" s="163"/>
      <c r="D445" s="167"/>
      <c r="E445" s="172"/>
      <c r="F445" s="168"/>
      <c r="G445" s="167"/>
      <c r="H445" s="172"/>
      <c r="I445" s="168"/>
      <c r="J445" s="167"/>
      <c r="K445" s="168"/>
      <c r="L445" s="167"/>
      <c r="M445" s="172"/>
      <c r="N445" s="168"/>
      <c r="O445" s="57"/>
      <c r="P445" s="157"/>
      <c r="Q445" s="160"/>
      <c r="R445" s="154"/>
      <c r="S445" s="157"/>
      <c r="T445" s="154"/>
      <c r="U445" s="157"/>
      <c r="V445" s="154"/>
      <c r="AB445" s="44"/>
      <c r="AC445" s="1" t="str">
        <f>IF($Q445="","0",VLOOKUP($Q445,登録データ!$Q$4:$R$19,2,FALSE))</f>
        <v>0</v>
      </c>
      <c r="AD445" s="1" t="str">
        <f t="shared" si="427"/>
        <v>00</v>
      </c>
      <c r="AE445" s="1" t="str">
        <f t="shared" si="428"/>
        <v/>
      </c>
      <c r="AF445" s="1" t="str">
        <f t="shared" si="424"/>
        <v>000000</v>
      </c>
      <c r="AG445" s="1" t="str">
        <f t="shared" si="425"/>
        <v/>
      </c>
      <c r="AH445" s="1">
        <f t="shared" si="429"/>
        <v>0</v>
      </c>
      <c r="AI445" s="197"/>
      <c r="AJ445" s="197"/>
    </row>
    <row r="446" spans="2:36" ht="19.5" thickBot="1">
      <c r="B446" s="196"/>
      <c r="C446" s="164"/>
      <c r="D446" s="169"/>
      <c r="E446" s="173"/>
      <c r="F446" s="170"/>
      <c r="G446" s="169"/>
      <c r="H446" s="173"/>
      <c r="I446" s="170"/>
      <c r="J446" s="169"/>
      <c r="K446" s="170"/>
      <c r="L446" s="169"/>
      <c r="M446" s="173"/>
      <c r="N446" s="170"/>
      <c r="O446" s="59"/>
      <c r="P446" s="158"/>
      <c r="Q446" s="161"/>
      <c r="R446" s="155"/>
      <c r="S446" s="158"/>
      <c r="T446" s="155"/>
      <c r="U446" s="158"/>
      <c r="V446" s="155"/>
      <c r="AB446" s="44"/>
      <c r="AC446" s="1" t="str">
        <f>IF($Q446="","0",VLOOKUP($Q446,登録データ!$Q$4:$R$19,2,FALSE))</f>
        <v>0</v>
      </c>
      <c r="AD446" s="1" t="str">
        <f t="shared" si="427"/>
        <v>00</v>
      </c>
      <c r="AE446" s="1" t="str">
        <f t="shared" si="428"/>
        <v/>
      </c>
      <c r="AF446" s="1" t="str">
        <f t="shared" si="424"/>
        <v>000000</v>
      </c>
      <c r="AG446" s="1" t="str">
        <f t="shared" si="425"/>
        <v/>
      </c>
      <c r="AH446" s="1">
        <f t="shared" si="429"/>
        <v>0</v>
      </c>
      <c r="AI446" s="197"/>
      <c r="AJ446" s="197"/>
    </row>
    <row r="447" spans="2:36" ht="19.5" thickTop="1">
      <c r="B447" s="195">
        <v>143</v>
      </c>
      <c r="C447" s="162"/>
      <c r="D447" s="165"/>
      <c r="E447" s="171"/>
      <c r="F447" s="166"/>
      <c r="G447" s="165"/>
      <c r="H447" s="171"/>
      <c r="I447" s="166"/>
      <c r="J447" s="165"/>
      <c r="K447" s="166"/>
      <c r="L447" s="165"/>
      <c r="M447" s="171"/>
      <c r="N447" s="166"/>
      <c r="O447" s="56"/>
      <c r="P447" s="156" t="s">
        <v>169</v>
      </c>
      <c r="Q447" s="159"/>
      <c r="R447" s="153"/>
      <c r="S447" s="156" t="str">
        <f t="shared" ref="S447" si="469">IF($Q447="","",IF(OR(RIGHT($Q447,1)="m",RIGHT($Q447,1)="H"),"分",""))</f>
        <v/>
      </c>
      <c r="T447" s="153"/>
      <c r="U447" s="157" t="str">
        <f t="shared" ref="U447" si="470">IF($Q447="","",IF(OR(RIGHT($Q447,1)="m",RIGHT($Q447,1)="H"),"秒","m"))</f>
        <v/>
      </c>
      <c r="V447" s="153"/>
      <c r="AB447" s="44"/>
      <c r="AC447" s="1" t="str">
        <f>IF($Q447="","0",VLOOKUP($Q447,登録データ!$Q$4:$R$19,2,FALSE))</f>
        <v>0</v>
      </c>
      <c r="AD447" s="1" t="str">
        <f t="shared" si="427"/>
        <v>00</v>
      </c>
      <c r="AE447" s="1" t="str">
        <f t="shared" si="428"/>
        <v/>
      </c>
      <c r="AF447" s="1" t="str">
        <f t="shared" si="424"/>
        <v>000000</v>
      </c>
      <c r="AG447" s="1" t="str">
        <f t="shared" si="425"/>
        <v/>
      </c>
      <c r="AH447" s="1">
        <f t="shared" si="429"/>
        <v>0</v>
      </c>
      <c r="AI447" s="197" t="str">
        <f>IF($C447="","",IF($C447="@",0,IF(COUNTIF($C$21:$C$620,$C447)=1,0,1)))</f>
        <v/>
      </c>
      <c r="AJ447" s="197" t="str">
        <f t="shared" ref="AJ447" si="471">IF($O447="","",IF(OR($O447="北海道",$O447="東京都",$O447="大阪府",$O447="京都府",RIGHT($O447,1)="県"),0,1))</f>
        <v/>
      </c>
    </row>
    <row r="448" spans="2:36">
      <c r="B448" s="122"/>
      <c r="C448" s="163"/>
      <c r="D448" s="167"/>
      <c r="E448" s="172"/>
      <c r="F448" s="168"/>
      <c r="G448" s="167"/>
      <c r="H448" s="172"/>
      <c r="I448" s="168"/>
      <c r="J448" s="167"/>
      <c r="K448" s="168"/>
      <c r="L448" s="167"/>
      <c r="M448" s="172"/>
      <c r="N448" s="168"/>
      <c r="O448" s="57"/>
      <c r="P448" s="157"/>
      <c r="Q448" s="160"/>
      <c r="R448" s="154"/>
      <c r="S448" s="157"/>
      <c r="T448" s="154"/>
      <c r="U448" s="157"/>
      <c r="V448" s="154"/>
      <c r="AB448" s="44"/>
      <c r="AC448" s="1" t="str">
        <f>IF($Q448="","0",VLOOKUP($Q448,登録データ!$Q$4:$R$19,2,FALSE))</f>
        <v>0</v>
      </c>
      <c r="AD448" s="1" t="str">
        <f t="shared" si="427"/>
        <v>00</v>
      </c>
      <c r="AE448" s="1" t="str">
        <f t="shared" si="428"/>
        <v/>
      </c>
      <c r="AF448" s="1" t="str">
        <f t="shared" si="424"/>
        <v>000000</v>
      </c>
      <c r="AG448" s="1" t="str">
        <f t="shared" si="425"/>
        <v/>
      </c>
      <c r="AH448" s="1">
        <f t="shared" si="429"/>
        <v>0</v>
      </c>
      <c r="AI448" s="197"/>
      <c r="AJ448" s="197"/>
    </row>
    <row r="449" spans="2:36" ht="19.5" thickBot="1">
      <c r="B449" s="196"/>
      <c r="C449" s="164"/>
      <c r="D449" s="169"/>
      <c r="E449" s="173"/>
      <c r="F449" s="170"/>
      <c r="G449" s="169"/>
      <c r="H449" s="173"/>
      <c r="I449" s="170"/>
      <c r="J449" s="169"/>
      <c r="K449" s="170"/>
      <c r="L449" s="169"/>
      <c r="M449" s="173"/>
      <c r="N449" s="170"/>
      <c r="O449" s="59"/>
      <c r="P449" s="158"/>
      <c r="Q449" s="161"/>
      <c r="R449" s="155"/>
      <c r="S449" s="158"/>
      <c r="T449" s="155"/>
      <c r="U449" s="158"/>
      <c r="V449" s="155"/>
      <c r="AB449" s="44"/>
      <c r="AC449" s="1" t="str">
        <f>IF($Q449="","0",VLOOKUP($Q449,登録データ!$Q$4:$R$19,2,FALSE))</f>
        <v>0</v>
      </c>
      <c r="AD449" s="1" t="str">
        <f t="shared" si="427"/>
        <v>00</v>
      </c>
      <c r="AE449" s="1" t="str">
        <f t="shared" si="428"/>
        <v/>
      </c>
      <c r="AF449" s="1" t="str">
        <f t="shared" si="424"/>
        <v>000000</v>
      </c>
      <c r="AG449" s="1" t="str">
        <f t="shared" si="425"/>
        <v/>
      </c>
      <c r="AH449" s="1">
        <f t="shared" si="429"/>
        <v>0</v>
      </c>
      <c r="AI449" s="197"/>
      <c r="AJ449" s="197"/>
    </row>
    <row r="450" spans="2:36" ht="19.5" thickTop="1">
      <c r="B450" s="195">
        <v>144</v>
      </c>
      <c r="C450" s="162"/>
      <c r="D450" s="165"/>
      <c r="E450" s="171"/>
      <c r="F450" s="166"/>
      <c r="G450" s="165"/>
      <c r="H450" s="171"/>
      <c r="I450" s="166"/>
      <c r="J450" s="165"/>
      <c r="K450" s="166"/>
      <c r="L450" s="165"/>
      <c r="M450" s="171"/>
      <c r="N450" s="166"/>
      <c r="O450" s="56"/>
      <c r="P450" s="156" t="s">
        <v>169</v>
      </c>
      <c r="Q450" s="159"/>
      <c r="R450" s="153"/>
      <c r="S450" s="156" t="str">
        <f t="shared" ref="S450" si="472">IF($Q450="","",IF(OR(RIGHT($Q450,1)="m",RIGHT($Q450,1)="H"),"分",""))</f>
        <v/>
      </c>
      <c r="T450" s="153"/>
      <c r="U450" s="157" t="str">
        <f t="shared" ref="U450" si="473">IF($Q450="","",IF(OR(RIGHT($Q450,1)="m",RIGHT($Q450,1)="H"),"秒","m"))</f>
        <v/>
      </c>
      <c r="V450" s="153"/>
      <c r="AB450" s="44"/>
      <c r="AC450" s="1" t="str">
        <f>IF($Q450="","0",VLOOKUP($Q450,登録データ!$Q$4:$R$19,2,FALSE))</f>
        <v>0</v>
      </c>
      <c r="AD450" s="1" t="str">
        <f t="shared" si="427"/>
        <v>00</v>
      </c>
      <c r="AE450" s="1" t="str">
        <f t="shared" si="428"/>
        <v/>
      </c>
      <c r="AF450" s="1" t="str">
        <f t="shared" si="424"/>
        <v>000000</v>
      </c>
      <c r="AG450" s="1" t="str">
        <f t="shared" si="425"/>
        <v/>
      </c>
      <c r="AH450" s="1">
        <f t="shared" si="429"/>
        <v>0</v>
      </c>
      <c r="AI450" s="197" t="str">
        <f>IF($C450="","",IF($C450="@",0,IF(COUNTIF($C$21:$C$620,$C450)=1,0,1)))</f>
        <v/>
      </c>
      <c r="AJ450" s="197" t="str">
        <f t="shared" ref="AJ450" si="474">IF($O450="","",IF(OR($O450="北海道",$O450="東京都",$O450="大阪府",$O450="京都府",RIGHT($O450,1)="県"),0,1))</f>
        <v/>
      </c>
    </row>
    <row r="451" spans="2:36">
      <c r="B451" s="122"/>
      <c r="C451" s="163"/>
      <c r="D451" s="167"/>
      <c r="E451" s="172"/>
      <c r="F451" s="168"/>
      <c r="G451" s="167"/>
      <c r="H451" s="172"/>
      <c r="I451" s="168"/>
      <c r="J451" s="167"/>
      <c r="K451" s="168"/>
      <c r="L451" s="167"/>
      <c r="M451" s="172"/>
      <c r="N451" s="168"/>
      <c r="O451" s="57"/>
      <c r="P451" s="157"/>
      <c r="Q451" s="160"/>
      <c r="R451" s="154"/>
      <c r="S451" s="157"/>
      <c r="T451" s="154"/>
      <c r="U451" s="157"/>
      <c r="V451" s="154"/>
      <c r="AB451" s="44"/>
      <c r="AC451" s="1" t="str">
        <f>IF($Q451="","0",VLOOKUP($Q451,登録データ!$Q$4:$R$19,2,FALSE))</f>
        <v>0</v>
      </c>
      <c r="AD451" s="1" t="str">
        <f t="shared" si="427"/>
        <v>00</v>
      </c>
      <c r="AE451" s="1" t="str">
        <f t="shared" si="428"/>
        <v/>
      </c>
      <c r="AF451" s="1" t="str">
        <f t="shared" si="424"/>
        <v>000000</v>
      </c>
      <c r="AG451" s="1" t="str">
        <f t="shared" si="425"/>
        <v/>
      </c>
      <c r="AH451" s="1">
        <f t="shared" si="429"/>
        <v>0</v>
      </c>
      <c r="AI451" s="197"/>
      <c r="AJ451" s="197"/>
    </row>
    <row r="452" spans="2:36" ht="19.5" thickBot="1">
      <c r="B452" s="196"/>
      <c r="C452" s="164"/>
      <c r="D452" s="169"/>
      <c r="E452" s="173"/>
      <c r="F452" s="170"/>
      <c r="G452" s="169"/>
      <c r="H452" s="173"/>
      <c r="I452" s="170"/>
      <c r="J452" s="169"/>
      <c r="K452" s="170"/>
      <c r="L452" s="169"/>
      <c r="M452" s="173"/>
      <c r="N452" s="170"/>
      <c r="O452" s="59"/>
      <c r="P452" s="158"/>
      <c r="Q452" s="161"/>
      <c r="R452" s="155"/>
      <c r="S452" s="158"/>
      <c r="T452" s="155"/>
      <c r="U452" s="158"/>
      <c r="V452" s="155"/>
      <c r="AB452" s="44"/>
      <c r="AC452" s="1" t="str">
        <f>IF($Q452="","0",VLOOKUP($Q452,登録データ!$Q$4:$R$19,2,FALSE))</f>
        <v>0</v>
      </c>
      <c r="AD452" s="1" t="str">
        <f t="shared" si="427"/>
        <v>00</v>
      </c>
      <c r="AE452" s="1" t="str">
        <f t="shared" si="428"/>
        <v/>
      </c>
      <c r="AF452" s="1" t="str">
        <f t="shared" si="424"/>
        <v>000000</v>
      </c>
      <c r="AG452" s="1" t="str">
        <f t="shared" si="425"/>
        <v/>
      </c>
      <c r="AH452" s="1">
        <f t="shared" si="429"/>
        <v>0</v>
      </c>
      <c r="AI452" s="197"/>
      <c r="AJ452" s="197"/>
    </row>
    <row r="453" spans="2:36" ht="19.5" thickTop="1">
      <c r="B453" s="195">
        <v>145</v>
      </c>
      <c r="C453" s="162"/>
      <c r="D453" s="165"/>
      <c r="E453" s="171"/>
      <c r="F453" s="166"/>
      <c r="G453" s="165"/>
      <c r="H453" s="171"/>
      <c r="I453" s="166"/>
      <c r="J453" s="165"/>
      <c r="K453" s="166"/>
      <c r="L453" s="165"/>
      <c r="M453" s="171"/>
      <c r="N453" s="166"/>
      <c r="O453" s="56"/>
      <c r="P453" s="156" t="s">
        <v>169</v>
      </c>
      <c r="Q453" s="159"/>
      <c r="R453" s="153"/>
      <c r="S453" s="156" t="str">
        <f t="shared" ref="S453" si="475">IF($Q453="","",IF(OR(RIGHT($Q453,1)="m",RIGHT($Q453,1)="H"),"分",""))</f>
        <v/>
      </c>
      <c r="T453" s="153"/>
      <c r="U453" s="157" t="str">
        <f t="shared" ref="U453" si="476">IF($Q453="","",IF(OR(RIGHT($Q453,1)="m",RIGHT($Q453,1)="H"),"秒","m"))</f>
        <v/>
      </c>
      <c r="V453" s="153"/>
      <c r="AB453" s="44"/>
      <c r="AC453" s="1" t="str">
        <f>IF($Q453="","0",VLOOKUP($Q453,登録データ!$Q$4:$R$19,2,FALSE))</f>
        <v>0</v>
      </c>
      <c r="AD453" s="1" t="str">
        <f t="shared" si="427"/>
        <v>00</v>
      </c>
      <c r="AE453" s="1" t="str">
        <f t="shared" si="428"/>
        <v/>
      </c>
      <c r="AF453" s="1" t="str">
        <f t="shared" si="424"/>
        <v>000000</v>
      </c>
      <c r="AG453" s="1" t="str">
        <f t="shared" si="425"/>
        <v/>
      </c>
      <c r="AH453" s="1">
        <f t="shared" si="429"/>
        <v>0</v>
      </c>
      <c r="AI453" s="197" t="str">
        <f>IF($C453="","",IF($C453="@",0,IF(COUNTIF($C$21:$C$620,$C453)=1,0,1)))</f>
        <v/>
      </c>
      <c r="AJ453" s="197" t="str">
        <f t="shared" ref="AJ453" si="477">IF($O453="","",IF(OR($O453="北海道",$O453="東京都",$O453="大阪府",$O453="京都府",RIGHT($O453,1)="県"),0,1))</f>
        <v/>
      </c>
    </row>
    <row r="454" spans="2:36">
      <c r="B454" s="122"/>
      <c r="C454" s="163"/>
      <c r="D454" s="167"/>
      <c r="E454" s="172"/>
      <c r="F454" s="168"/>
      <c r="G454" s="167"/>
      <c r="H454" s="172"/>
      <c r="I454" s="168"/>
      <c r="J454" s="167"/>
      <c r="K454" s="168"/>
      <c r="L454" s="167"/>
      <c r="M454" s="172"/>
      <c r="N454" s="168"/>
      <c r="O454" s="57"/>
      <c r="P454" s="157"/>
      <c r="Q454" s="160"/>
      <c r="R454" s="154"/>
      <c r="S454" s="157"/>
      <c r="T454" s="154"/>
      <c r="U454" s="157"/>
      <c r="V454" s="154"/>
      <c r="AB454" s="44"/>
      <c r="AC454" s="1" t="str">
        <f>IF($Q454="","0",VLOOKUP($Q454,登録データ!$Q$4:$R$19,2,FALSE))</f>
        <v>0</v>
      </c>
      <c r="AD454" s="1" t="str">
        <f t="shared" si="427"/>
        <v>00</v>
      </c>
      <c r="AE454" s="1" t="str">
        <f t="shared" si="428"/>
        <v/>
      </c>
      <c r="AF454" s="1" t="str">
        <f t="shared" si="424"/>
        <v>000000</v>
      </c>
      <c r="AG454" s="1" t="str">
        <f t="shared" si="425"/>
        <v/>
      </c>
      <c r="AH454" s="1">
        <f t="shared" si="429"/>
        <v>0</v>
      </c>
      <c r="AI454" s="197"/>
      <c r="AJ454" s="197"/>
    </row>
    <row r="455" spans="2:36" ht="19.5" thickBot="1">
      <c r="B455" s="196"/>
      <c r="C455" s="164"/>
      <c r="D455" s="169"/>
      <c r="E455" s="173"/>
      <c r="F455" s="170"/>
      <c r="G455" s="169"/>
      <c r="H455" s="173"/>
      <c r="I455" s="170"/>
      <c r="J455" s="169"/>
      <c r="K455" s="170"/>
      <c r="L455" s="169"/>
      <c r="M455" s="173"/>
      <c r="N455" s="170"/>
      <c r="O455" s="59"/>
      <c r="P455" s="158"/>
      <c r="Q455" s="161"/>
      <c r="R455" s="155"/>
      <c r="S455" s="158"/>
      <c r="T455" s="155"/>
      <c r="U455" s="158"/>
      <c r="V455" s="155"/>
      <c r="AB455" s="44"/>
      <c r="AC455" s="1" t="str">
        <f>IF($Q455="","0",VLOOKUP($Q455,登録データ!$Q$4:$R$19,2,FALSE))</f>
        <v>0</v>
      </c>
      <c r="AD455" s="1" t="str">
        <f t="shared" si="427"/>
        <v>00</v>
      </c>
      <c r="AE455" s="1" t="str">
        <f t="shared" si="428"/>
        <v/>
      </c>
      <c r="AF455" s="1" t="str">
        <f t="shared" si="424"/>
        <v>000000</v>
      </c>
      <c r="AG455" s="1" t="str">
        <f t="shared" si="425"/>
        <v/>
      </c>
      <c r="AH455" s="1">
        <f t="shared" si="429"/>
        <v>0</v>
      </c>
      <c r="AI455" s="197"/>
      <c r="AJ455" s="197"/>
    </row>
    <row r="456" spans="2:36" ht="19.5" thickTop="1">
      <c r="B456" s="195">
        <v>146</v>
      </c>
      <c r="C456" s="162"/>
      <c r="D456" s="165"/>
      <c r="E456" s="171"/>
      <c r="F456" s="166"/>
      <c r="G456" s="165"/>
      <c r="H456" s="171"/>
      <c r="I456" s="166"/>
      <c r="J456" s="165"/>
      <c r="K456" s="166"/>
      <c r="L456" s="165"/>
      <c r="M456" s="171"/>
      <c r="N456" s="166"/>
      <c r="O456" s="56"/>
      <c r="P456" s="156" t="s">
        <v>169</v>
      </c>
      <c r="Q456" s="159"/>
      <c r="R456" s="153"/>
      <c r="S456" s="156" t="str">
        <f t="shared" ref="S456" si="478">IF($Q456="","",IF(OR(RIGHT($Q456,1)="m",RIGHT($Q456,1)="H"),"分",""))</f>
        <v/>
      </c>
      <c r="T456" s="153"/>
      <c r="U456" s="157" t="str">
        <f t="shared" ref="U456" si="479">IF($Q456="","",IF(OR(RIGHT($Q456,1)="m",RIGHT($Q456,1)="H"),"秒","m"))</f>
        <v/>
      </c>
      <c r="V456" s="153"/>
      <c r="AB456" s="44"/>
      <c r="AC456" s="1" t="str">
        <f>IF($Q456="","0",VLOOKUP($Q456,登録データ!$Q$4:$R$19,2,FALSE))</f>
        <v>0</v>
      </c>
      <c r="AD456" s="1" t="str">
        <f t="shared" si="427"/>
        <v>00</v>
      </c>
      <c r="AE456" s="1" t="str">
        <f t="shared" si="428"/>
        <v/>
      </c>
      <c r="AF456" s="1" t="str">
        <f t="shared" si="424"/>
        <v>000000</v>
      </c>
      <c r="AG456" s="1" t="str">
        <f t="shared" si="425"/>
        <v/>
      </c>
      <c r="AH456" s="1">
        <f t="shared" si="429"/>
        <v>0</v>
      </c>
      <c r="AI456" s="197" t="str">
        <f>IF($C456="","",IF($C456="@",0,IF(COUNTIF($C$21:$C$620,$C456)=1,0,1)))</f>
        <v/>
      </c>
      <c r="AJ456" s="197" t="str">
        <f t="shared" ref="AJ456" si="480">IF($O456="","",IF(OR($O456="北海道",$O456="東京都",$O456="大阪府",$O456="京都府",RIGHT($O456,1)="県"),0,1))</f>
        <v/>
      </c>
    </row>
    <row r="457" spans="2:36">
      <c r="B457" s="122"/>
      <c r="C457" s="163"/>
      <c r="D457" s="167"/>
      <c r="E457" s="172"/>
      <c r="F457" s="168"/>
      <c r="G457" s="167"/>
      <c r="H457" s="172"/>
      <c r="I457" s="168"/>
      <c r="J457" s="167"/>
      <c r="K457" s="168"/>
      <c r="L457" s="167"/>
      <c r="M457" s="172"/>
      <c r="N457" s="168"/>
      <c r="O457" s="57"/>
      <c r="P457" s="157"/>
      <c r="Q457" s="160"/>
      <c r="R457" s="154"/>
      <c r="S457" s="157"/>
      <c r="T457" s="154"/>
      <c r="U457" s="157"/>
      <c r="V457" s="154"/>
      <c r="AB457" s="44"/>
      <c r="AC457" s="1" t="str">
        <f>IF($Q457="","0",VLOOKUP($Q457,登録データ!$Q$4:$R$19,2,FALSE))</f>
        <v>0</v>
      </c>
      <c r="AD457" s="1" t="str">
        <f t="shared" si="427"/>
        <v>00</v>
      </c>
      <c r="AE457" s="1" t="str">
        <f t="shared" si="428"/>
        <v/>
      </c>
      <c r="AF457" s="1" t="str">
        <f t="shared" si="424"/>
        <v>000000</v>
      </c>
      <c r="AG457" s="1" t="str">
        <f t="shared" si="425"/>
        <v/>
      </c>
      <c r="AH457" s="1">
        <f t="shared" si="429"/>
        <v>0</v>
      </c>
      <c r="AI457" s="197"/>
      <c r="AJ457" s="197"/>
    </row>
    <row r="458" spans="2:36" ht="19.5" thickBot="1">
      <c r="B458" s="196"/>
      <c r="C458" s="164"/>
      <c r="D458" s="169"/>
      <c r="E458" s="173"/>
      <c r="F458" s="170"/>
      <c r="G458" s="169"/>
      <c r="H458" s="173"/>
      <c r="I458" s="170"/>
      <c r="J458" s="169"/>
      <c r="K458" s="170"/>
      <c r="L458" s="169"/>
      <c r="M458" s="173"/>
      <c r="N458" s="170"/>
      <c r="O458" s="59"/>
      <c r="P458" s="158"/>
      <c r="Q458" s="161"/>
      <c r="R458" s="155"/>
      <c r="S458" s="158"/>
      <c r="T458" s="155"/>
      <c r="U458" s="158"/>
      <c r="V458" s="155"/>
      <c r="AB458" s="44"/>
      <c r="AC458" s="1" t="str">
        <f>IF($Q458="","0",VLOOKUP($Q458,登録データ!$Q$4:$R$19,2,FALSE))</f>
        <v>0</v>
      </c>
      <c r="AD458" s="1" t="str">
        <f t="shared" si="427"/>
        <v>00</v>
      </c>
      <c r="AE458" s="1" t="str">
        <f t="shared" si="428"/>
        <v/>
      </c>
      <c r="AF458" s="1" t="str">
        <f t="shared" si="424"/>
        <v>000000</v>
      </c>
      <c r="AG458" s="1" t="str">
        <f t="shared" si="425"/>
        <v/>
      </c>
      <c r="AH458" s="1">
        <f t="shared" si="429"/>
        <v>0</v>
      </c>
      <c r="AI458" s="197"/>
      <c r="AJ458" s="197"/>
    </row>
    <row r="459" spans="2:36" ht="19.5" thickTop="1">
      <c r="B459" s="195">
        <v>147</v>
      </c>
      <c r="C459" s="162"/>
      <c r="D459" s="165"/>
      <c r="E459" s="171"/>
      <c r="F459" s="166"/>
      <c r="G459" s="165"/>
      <c r="H459" s="171"/>
      <c r="I459" s="166"/>
      <c r="J459" s="165"/>
      <c r="K459" s="166"/>
      <c r="L459" s="165"/>
      <c r="M459" s="171"/>
      <c r="N459" s="166"/>
      <c r="O459" s="56"/>
      <c r="P459" s="156" t="s">
        <v>169</v>
      </c>
      <c r="Q459" s="159"/>
      <c r="R459" s="153"/>
      <c r="S459" s="156" t="str">
        <f t="shared" ref="S459" si="481">IF($Q459="","",IF(OR(RIGHT($Q459,1)="m",RIGHT($Q459,1)="H"),"分",""))</f>
        <v/>
      </c>
      <c r="T459" s="153"/>
      <c r="U459" s="157" t="str">
        <f t="shared" ref="U459" si="482">IF($Q459="","",IF(OR(RIGHT($Q459,1)="m",RIGHT($Q459,1)="H"),"秒","m"))</f>
        <v/>
      </c>
      <c r="V459" s="153"/>
      <c r="AB459" s="44"/>
      <c r="AC459" s="1" t="str">
        <f>IF($Q459="","0",VLOOKUP($Q459,登録データ!$Q$4:$R$19,2,FALSE))</f>
        <v>0</v>
      </c>
      <c r="AD459" s="1" t="str">
        <f t="shared" si="427"/>
        <v>00</v>
      </c>
      <c r="AE459" s="1" t="str">
        <f t="shared" si="428"/>
        <v/>
      </c>
      <c r="AF459" s="1" t="str">
        <f t="shared" si="424"/>
        <v>000000</v>
      </c>
      <c r="AG459" s="1" t="str">
        <f t="shared" si="425"/>
        <v/>
      </c>
      <c r="AH459" s="1">
        <f t="shared" si="429"/>
        <v>0</v>
      </c>
      <c r="AI459" s="197" t="str">
        <f>IF($C459="","",IF($C459="@",0,IF(COUNTIF($C$21:$C$620,$C459)=1,0,1)))</f>
        <v/>
      </c>
      <c r="AJ459" s="197" t="str">
        <f t="shared" ref="AJ459" si="483">IF($O459="","",IF(OR($O459="北海道",$O459="東京都",$O459="大阪府",$O459="京都府",RIGHT($O459,1)="県"),0,1))</f>
        <v/>
      </c>
    </row>
    <row r="460" spans="2:36">
      <c r="B460" s="122"/>
      <c r="C460" s="163"/>
      <c r="D460" s="167"/>
      <c r="E460" s="172"/>
      <c r="F460" s="168"/>
      <c r="G460" s="167"/>
      <c r="H460" s="172"/>
      <c r="I460" s="168"/>
      <c r="J460" s="167"/>
      <c r="K460" s="168"/>
      <c r="L460" s="167"/>
      <c r="M460" s="172"/>
      <c r="N460" s="168"/>
      <c r="O460" s="57"/>
      <c r="P460" s="157"/>
      <c r="Q460" s="160"/>
      <c r="R460" s="154"/>
      <c r="S460" s="157"/>
      <c r="T460" s="154"/>
      <c r="U460" s="157"/>
      <c r="V460" s="154"/>
      <c r="AB460" s="44"/>
      <c r="AC460" s="1" t="str">
        <f>IF($Q460="","0",VLOOKUP($Q460,登録データ!$Q$4:$R$19,2,FALSE))</f>
        <v>0</v>
      </c>
      <c r="AD460" s="1" t="str">
        <f t="shared" si="427"/>
        <v>00</v>
      </c>
      <c r="AE460" s="1" t="str">
        <f t="shared" si="428"/>
        <v/>
      </c>
      <c r="AF460" s="1" t="str">
        <f t="shared" si="424"/>
        <v>000000</v>
      </c>
      <c r="AG460" s="1" t="str">
        <f t="shared" si="425"/>
        <v/>
      </c>
      <c r="AH460" s="1">
        <f t="shared" si="429"/>
        <v>0</v>
      </c>
      <c r="AI460" s="197"/>
      <c r="AJ460" s="197"/>
    </row>
    <row r="461" spans="2:36" ht="19.5" thickBot="1">
      <c r="B461" s="196"/>
      <c r="C461" s="164"/>
      <c r="D461" s="169"/>
      <c r="E461" s="173"/>
      <c r="F461" s="170"/>
      <c r="G461" s="169"/>
      <c r="H461" s="173"/>
      <c r="I461" s="170"/>
      <c r="J461" s="169"/>
      <c r="K461" s="170"/>
      <c r="L461" s="169"/>
      <c r="M461" s="173"/>
      <c r="N461" s="170"/>
      <c r="O461" s="59"/>
      <c r="P461" s="158"/>
      <c r="Q461" s="161"/>
      <c r="R461" s="155"/>
      <c r="S461" s="158"/>
      <c r="T461" s="155"/>
      <c r="U461" s="158"/>
      <c r="V461" s="155"/>
      <c r="AB461" s="44"/>
      <c r="AC461" s="1" t="str">
        <f>IF($Q461="","0",VLOOKUP($Q461,登録データ!$Q$4:$R$19,2,FALSE))</f>
        <v>0</v>
      </c>
      <c r="AD461" s="1" t="str">
        <f t="shared" si="427"/>
        <v>00</v>
      </c>
      <c r="AE461" s="1" t="str">
        <f t="shared" si="428"/>
        <v/>
      </c>
      <c r="AF461" s="1" t="str">
        <f t="shared" si="424"/>
        <v>000000</v>
      </c>
      <c r="AG461" s="1" t="str">
        <f t="shared" si="425"/>
        <v/>
      </c>
      <c r="AH461" s="1">
        <f t="shared" si="429"/>
        <v>0</v>
      </c>
      <c r="AI461" s="197"/>
      <c r="AJ461" s="197"/>
    </row>
    <row r="462" spans="2:36" ht="19.5" thickTop="1">
      <c r="B462" s="195">
        <v>148</v>
      </c>
      <c r="C462" s="162"/>
      <c r="D462" s="165"/>
      <c r="E462" s="171"/>
      <c r="F462" s="166"/>
      <c r="G462" s="165"/>
      <c r="H462" s="171"/>
      <c r="I462" s="166"/>
      <c r="J462" s="165"/>
      <c r="K462" s="166"/>
      <c r="L462" s="165"/>
      <c r="M462" s="171"/>
      <c r="N462" s="166"/>
      <c r="O462" s="56"/>
      <c r="P462" s="156" t="s">
        <v>169</v>
      </c>
      <c r="Q462" s="159"/>
      <c r="R462" s="153"/>
      <c r="S462" s="156" t="str">
        <f t="shared" ref="S462" si="484">IF($Q462="","",IF(OR(RIGHT($Q462,1)="m",RIGHT($Q462,1)="H"),"分",""))</f>
        <v/>
      </c>
      <c r="T462" s="153"/>
      <c r="U462" s="157" t="str">
        <f t="shared" ref="U462" si="485">IF($Q462="","",IF(OR(RIGHT($Q462,1)="m",RIGHT($Q462,1)="H"),"秒","m"))</f>
        <v/>
      </c>
      <c r="V462" s="153"/>
      <c r="AB462" s="44"/>
      <c r="AC462" s="1" t="str">
        <f>IF($Q462="","0",VLOOKUP($Q462,登録データ!$Q$4:$R$19,2,FALSE))</f>
        <v>0</v>
      </c>
      <c r="AD462" s="1" t="str">
        <f t="shared" si="427"/>
        <v>00</v>
      </c>
      <c r="AE462" s="1" t="str">
        <f t="shared" si="428"/>
        <v/>
      </c>
      <c r="AF462" s="1" t="str">
        <f t="shared" si="424"/>
        <v>000000</v>
      </c>
      <c r="AG462" s="1" t="str">
        <f t="shared" si="425"/>
        <v/>
      </c>
      <c r="AH462" s="1">
        <f t="shared" si="429"/>
        <v>0</v>
      </c>
      <c r="AI462" s="197" t="str">
        <f>IF($C462="","",IF($C462="@",0,IF(COUNTIF($C$21:$C$620,$C462)=1,0,1)))</f>
        <v/>
      </c>
      <c r="AJ462" s="197" t="str">
        <f t="shared" ref="AJ462" si="486">IF($O462="","",IF(OR($O462="北海道",$O462="東京都",$O462="大阪府",$O462="京都府",RIGHT($O462,1)="県"),0,1))</f>
        <v/>
      </c>
    </row>
    <row r="463" spans="2:36">
      <c r="B463" s="122"/>
      <c r="C463" s="163"/>
      <c r="D463" s="167"/>
      <c r="E463" s="172"/>
      <c r="F463" s="168"/>
      <c r="G463" s="167"/>
      <c r="H463" s="172"/>
      <c r="I463" s="168"/>
      <c r="J463" s="167"/>
      <c r="K463" s="168"/>
      <c r="L463" s="167"/>
      <c r="M463" s="172"/>
      <c r="N463" s="168"/>
      <c r="O463" s="57"/>
      <c r="P463" s="157"/>
      <c r="Q463" s="160"/>
      <c r="R463" s="154"/>
      <c r="S463" s="157"/>
      <c r="T463" s="154"/>
      <c r="U463" s="157"/>
      <c r="V463" s="154"/>
      <c r="AB463" s="44"/>
      <c r="AC463" s="1" t="str">
        <f>IF($Q463="","0",VLOOKUP($Q463,登録データ!$Q$4:$R$19,2,FALSE))</f>
        <v>0</v>
      </c>
      <c r="AD463" s="1" t="str">
        <f t="shared" si="427"/>
        <v>00</v>
      </c>
      <c r="AE463" s="1" t="str">
        <f t="shared" si="428"/>
        <v/>
      </c>
      <c r="AF463" s="1" t="str">
        <f t="shared" si="424"/>
        <v>000000</v>
      </c>
      <c r="AG463" s="1" t="str">
        <f t="shared" si="425"/>
        <v/>
      </c>
      <c r="AH463" s="1">
        <f t="shared" si="429"/>
        <v>0</v>
      </c>
      <c r="AI463" s="197"/>
      <c r="AJ463" s="197"/>
    </row>
    <row r="464" spans="2:36" ht="19.5" thickBot="1">
      <c r="B464" s="196"/>
      <c r="C464" s="164"/>
      <c r="D464" s="169"/>
      <c r="E464" s="173"/>
      <c r="F464" s="170"/>
      <c r="G464" s="169"/>
      <c r="H464" s="173"/>
      <c r="I464" s="170"/>
      <c r="J464" s="169"/>
      <c r="K464" s="170"/>
      <c r="L464" s="169"/>
      <c r="M464" s="173"/>
      <c r="N464" s="170"/>
      <c r="O464" s="59"/>
      <c r="P464" s="158"/>
      <c r="Q464" s="161"/>
      <c r="R464" s="155"/>
      <c r="S464" s="158"/>
      <c r="T464" s="155"/>
      <c r="U464" s="158"/>
      <c r="V464" s="155"/>
      <c r="AB464" s="44"/>
      <c r="AC464" s="1" t="str">
        <f>IF($Q464="","0",VLOOKUP($Q464,登録データ!$Q$4:$R$19,2,FALSE))</f>
        <v>0</v>
      </c>
      <c r="AD464" s="1" t="str">
        <f t="shared" si="427"/>
        <v>00</v>
      </c>
      <c r="AE464" s="1" t="str">
        <f t="shared" si="428"/>
        <v/>
      </c>
      <c r="AF464" s="1" t="str">
        <f t="shared" si="424"/>
        <v>000000</v>
      </c>
      <c r="AG464" s="1" t="str">
        <f t="shared" si="425"/>
        <v/>
      </c>
      <c r="AH464" s="1">
        <f t="shared" si="429"/>
        <v>0</v>
      </c>
      <c r="AI464" s="197"/>
      <c r="AJ464" s="197"/>
    </row>
    <row r="465" spans="2:36" ht="19.5" thickTop="1">
      <c r="B465" s="195">
        <v>149</v>
      </c>
      <c r="C465" s="162"/>
      <c r="D465" s="165"/>
      <c r="E465" s="171"/>
      <c r="F465" s="166"/>
      <c r="G465" s="165"/>
      <c r="H465" s="171"/>
      <c r="I465" s="166"/>
      <c r="J465" s="165"/>
      <c r="K465" s="166"/>
      <c r="L465" s="165"/>
      <c r="M465" s="171"/>
      <c r="N465" s="166"/>
      <c r="O465" s="56"/>
      <c r="P465" s="156" t="s">
        <v>169</v>
      </c>
      <c r="Q465" s="159"/>
      <c r="R465" s="153"/>
      <c r="S465" s="156" t="str">
        <f t="shared" ref="S465" si="487">IF($Q465="","",IF(OR(RIGHT($Q465,1)="m",RIGHT($Q465,1)="H"),"分",""))</f>
        <v/>
      </c>
      <c r="T465" s="153"/>
      <c r="U465" s="157" t="str">
        <f t="shared" ref="U465" si="488">IF($Q465="","",IF(OR(RIGHT($Q465,1)="m",RIGHT($Q465,1)="H"),"秒","m"))</f>
        <v/>
      </c>
      <c r="V465" s="153"/>
      <c r="AB465" s="44"/>
      <c r="AC465" s="1" t="str">
        <f>IF($Q465="","0",VLOOKUP($Q465,登録データ!$Q$4:$R$19,2,FALSE))</f>
        <v>0</v>
      </c>
      <c r="AD465" s="1" t="str">
        <f t="shared" si="427"/>
        <v>00</v>
      </c>
      <c r="AE465" s="1" t="str">
        <f t="shared" si="428"/>
        <v/>
      </c>
      <c r="AF465" s="1" t="str">
        <f t="shared" si="424"/>
        <v>000000</v>
      </c>
      <c r="AG465" s="1" t="str">
        <f t="shared" si="425"/>
        <v/>
      </c>
      <c r="AH465" s="1">
        <f t="shared" si="429"/>
        <v>0</v>
      </c>
      <c r="AI465" s="197" t="str">
        <f>IF($C465="","",IF($C465="@",0,IF(COUNTIF($C$21:$C$620,$C465)=1,0,1)))</f>
        <v/>
      </c>
      <c r="AJ465" s="197" t="str">
        <f t="shared" ref="AJ465" si="489">IF($O465="","",IF(OR($O465="北海道",$O465="東京都",$O465="大阪府",$O465="京都府",RIGHT($O465,1)="県"),0,1))</f>
        <v/>
      </c>
    </row>
    <row r="466" spans="2:36">
      <c r="B466" s="122"/>
      <c r="C466" s="163"/>
      <c r="D466" s="167"/>
      <c r="E466" s="172"/>
      <c r="F466" s="168"/>
      <c r="G466" s="167"/>
      <c r="H466" s="172"/>
      <c r="I466" s="168"/>
      <c r="J466" s="167"/>
      <c r="K466" s="168"/>
      <c r="L466" s="167"/>
      <c r="M466" s="172"/>
      <c r="N466" s="168"/>
      <c r="O466" s="57"/>
      <c r="P466" s="157"/>
      <c r="Q466" s="160"/>
      <c r="R466" s="154"/>
      <c r="S466" s="157"/>
      <c r="T466" s="154"/>
      <c r="U466" s="157"/>
      <c r="V466" s="154"/>
      <c r="AB466" s="44"/>
      <c r="AC466" s="1" t="str">
        <f>IF($Q466="","0",VLOOKUP($Q466,登録データ!$Q$4:$R$19,2,FALSE))</f>
        <v>0</v>
      </c>
      <c r="AD466" s="1" t="str">
        <f t="shared" si="427"/>
        <v>00</v>
      </c>
      <c r="AE466" s="1" t="str">
        <f t="shared" si="428"/>
        <v/>
      </c>
      <c r="AF466" s="1" t="str">
        <f t="shared" si="424"/>
        <v>000000</v>
      </c>
      <c r="AG466" s="1" t="str">
        <f t="shared" si="425"/>
        <v/>
      </c>
      <c r="AH466" s="1">
        <f t="shared" si="429"/>
        <v>0</v>
      </c>
      <c r="AI466" s="197"/>
      <c r="AJ466" s="197"/>
    </row>
    <row r="467" spans="2:36" ht="19.5" thickBot="1">
      <c r="B467" s="196"/>
      <c r="C467" s="164"/>
      <c r="D467" s="169"/>
      <c r="E467" s="173"/>
      <c r="F467" s="170"/>
      <c r="G467" s="169"/>
      <c r="H467" s="173"/>
      <c r="I467" s="170"/>
      <c r="J467" s="169"/>
      <c r="K467" s="170"/>
      <c r="L467" s="169"/>
      <c r="M467" s="173"/>
      <c r="N467" s="170"/>
      <c r="O467" s="59"/>
      <c r="P467" s="158"/>
      <c r="Q467" s="161"/>
      <c r="R467" s="155"/>
      <c r="S467" s="158"/>
      <c r="T467" s="155"/>
      <c r="U467" s="158"/>
      <c r="V467" s="155"/>
      <c r="AB467" s="44"/>
      <c r="AC467" s="1" t="str">
        <f>IF($Q467="","0",VLOOKUP($Q467,登録データ!$Q$4:$R$19,2,FALSE))</f>
        <v>0</v>
      </c>
      <c r="AD467" s="1" t="str">
        <f t="shared" si="427"/>
        <v>00</v>
      </c>
      <c r="AE467" s="1" t="str">
        <f t="shared" si="428"/>
        <v/>
      </c>
      <c r="AF467" s="1" t="str">
        <f t="shared" si="424"/>
        <v>000000</v>
      </c>
      <c r="AG467" s="1" t="str">
        <f t="shared" si="425"/>
        <v/>
      </c>
      <c r="AH467" s="1">
        <f t="shared" si="429"/>
        <v>0</v>
      </c>
      <c r="AI467" s="197"/>
      <c r="AJ467" s="197"/>
    </row>
    <row r="468" spans="2:36" ht="19.5" thickTop="1">
      <c r="B468" s="195">
        <v>150</v>
      </c>
      <c r="C468" s="162"/>
      <c r="D468" s="165"/>
      <c r="E468" s="171"/>
      <c r="F468" s="166"/>
      <c r="G468" s="165"/>
      <c r="H468" s="171"/>
      <c r="I468" s="166"/>
      <c r="J468" s="165"/>
      <c r="K468" s="166"/>
      <c r="L468" s="165"/>
      <c r="M468" s="171"/>
      <c r="N468" s="166"/>
      <c r="O468" s="56"/>
      <c r="P468" s="156" t="s">
        <v>169</v>
      </c>
      <c r="Q468" s="159"/>
      <c r="R468" s="153"/>
      <c r="S468" s="156" t="str">
        <f t="shared" ref="S468" si="490">IF($Q468="","",IF(OR(RIGHT($Q468,1)="m",RIGHT($Q468,1)="H"),"分",""))</f>
        <v/>
      </c>
      <c r="T468" s="153"/>
      <c r="U468" s="157" t="str">
        <f t="shared" ref="U468" si="491">IF($Q468="","",IF(OR(RIGHT($Q468,1)="m",RIGHT($Q468,1)="H"),"秒","m"))</f>
        <v/>
      </c>
      <c r="V468" s="153"/>
      <c r="AB468" s="44"/>
      <c r="AC468" s="1" t="str">
        <f>IF($Q468="","0",VLOOKUP($Q468,登録データ!$Q$4:$R$19,2,FALSE))</f>
        <v>0</v>
      </c>
      <c r="AD468" s="1" t="str">
        <f t="shared" si="427"/>
        <v>00</v>
      </c>
      <c r="AE468" s="1" t="str">
        <f t="shared" si="428"/>
        <v/>
      </c>
      <c r="AF468" s="1" t="str">
        <f t="shared" si="424"/>
        <v>000000</v>
      </c>
      <c r="AG468" s="1" t="str">
        <f t="shared" si="425"/>
        <v/>
      </c>
      <c r="AH468" s="1">
        <f t="shared" si="429"/>
        <v>0</v>
      </c>
      <c r="AI468" s="197" t="str">
        <f>IF($C468="","",IF($C468="@",0,IF(COUNTIF($C$21:$C$620,$C468)=1,0,1)))</f>
        <v/>
      </c>
      <c r="AJ468" s="197" t="str">
        <f t="shared" ref="AJ468" si="492">IF($O468="","",IF(OR($O468="北海道",$O468="東京都",$O468="大阪府",$O468="京都府",RIGHT($O468,1)="県"),0,1))</f>
        <v/>
      </c>
    </row>
    <row r="469" spans="2:36">
      <c r="B469" s="122"/>
      <c r="C469" s="163"/>
      <c r="D469" s="167"/>
      <c r="E469" s="172"/>
      <c r="F469" s="168"/>
      <c r="G469" s="167"/>
      <c r="H469" s="172"/>
      <c r="I469" s="168"/>
      <c r="J469" s="167"/>
      <c r="K469" s="168"/>
      <c r="L469" s="167"/>
      <c r="M469" s="172"/>
      <c r="N469" s="168"/>
      <c r="O469" s="57"/>
      <c r="P469" s="157"/>
      <c r="Q469" s="160"/>
      <c r="R469" s="154"/>
      <c r="S469" s="157"/>
      <c r="T469" s="154"/>
      <c r="U469" s="157"/>
      <c r="V469" s="154"/>
      <c r="AB469" s="44"/>
      <c r="AC469" s="1" t="str">
        <f>IF($Q469="","0",VLOOKUP($Q469,登録データ!$Q$4:$R$19,2,FALSE))</f>
        <v>0</v>
      </c>
      <c r="AD469" s="1" t="str">
        <f t="shared" si="427"/>
        <v>00</v>
      </c>
      <c r="AE469" s="1" t="str">
        <f t="shared" si="428"/>
        <v/>
      </c>
      <c r="AF469" s="1" t="str">
        <f t="shared" ref="AF469:AF532" si="493">IF($AE469=2,IF($T469="","0000",CONCATENATE(RIGHT($T469+100,2),$AD469)),IF($T469="","000000",CONCATENATE(RIGHT($R469+100,2),RIGHT($T469+100,2),$AD469)))</f>
        <v>000000</v>
      </c>
      <c r="AG469" s="1" t="str">
        <f t="shared" ref="AG469:AG532" si="494">IF($Q469="","",CONCATENATE($AC469," ",IF($AE469=1,RIGHT($AF469+10000000,7),RIGHT($AF469+100000,5))))</f>
        <v/>
      </c>
      <c r="AH469" s="1">
        <f t="shared" si="429"/>
        <v>0</v>
      </c>
      <c r="AI469" s="197"/>
      <c r="AJ469" s="197"/>
    </row>
    <row r="470" spans="2:36" ht="19.5" thickBot="1">
      <c r="B470" s="196"/>
      <c r="C470" s="164"/>
      <c r="D470" s="169"/>
      <c r="E470" s="173"/>
      <c r="F470" s="170"/>
      <c r="G470" s="169"/>
      <c r="H470" s="173"/>
      <c r="I470" s="170"/>
      <c r="J470" s="169"/>
      <c r="K470" s="170"/>
      <c r="L470" s="169"/>
      <c r="M470" s="173"/>
      <c r="N470" s="170"/>
      <c r="O470" s="59"/>
      <c r="P470" s="158"/>
      <c r="Q470" s="161"/>
      <c r="R470" s="155"/>
      <c r="S470" s="158"/>
      <c r="T470" s="155"/>
      <c r="U470" s="158"/>
      <c r="V470" s="155"/>
      <c r="AB470" s="44"/>
      <c r="AC470" s="1" t="str">
        <f>IF($Q470="","0",VLOOKUP($Q470,登録データ!$Q$4:$R$19,2,FALSE))</f>
        <v>0</v>
      </c>
      <c r="AD470" s="1" t="str">
        <f t="shared" ref="AD470:AD533" si="495">IF($V470="","00",IF(LEN($V470)=1,$V470*10,$V470))</f>
        <v>00</v>
      </c>
      <c r="AE470" s="1" t="str">
        <f t="shared" ref="AE470:AE533" si="496">IF($Q470="","",IF(OR(RIGHT($Q470,1)="m",RIGHT($Q470,1)="H"),1,2))</f>
        <v/>
      </c>
      <c r="AF470" s="1" t="str">
        <f t="shared" si="493"/>
        <v>000000</v>
      </c>
      <c r="AG470" s="1" t="str">
        <f t="shared" si="494"/>
        <v/>
      </c>
      <c r="AH470" s="1">
        <f t="shared" ref="AH470:AH533" si="497">IF(OR(RIGHT($Q470,1)="m",RIGHT($Q470,1)="H",RIGHT($Q470,1)="W",RIGHT($Q470,1)="C"),IF(VALUE($Q470)&gt;59,1,0),0)</f>
        <v>0</v>
      </c>
      <c r="AI470" s="197"/>
      <c r="AJ470" s="197"/>
    </row>
    <row r="471" spans="2:36" ht="19.5" thickTop="1">
      <c r="B471" s="195">
        <v>151</v>
      </c>
      <c r="C471" s="162"/>
      <c r="D471" s="165"/>
      <c r="E471" s="171"/>
      <c r="F471" s="166"/>
      <c r="G471" s="165"/>
      <c r="H471" s="171"/>
      <c r="I471" s="166"/>
      <c r="J471" s="165"/>
      <c r="K471" s="166"/>
      <c r="L471" s="165"/>
      <c r="M471" s="171"/>
      <c r="N471" s="166"/>
      <c r="O471" s="56"/>
      <c r="P471" s="156" t="s">
        <v>169</v>
      </c>
      <c r="Q471" s="159"/>
      <c r="R471" s="153"/>
      <c r="S471" s="156" t="str">
        <f t="shared" ref="S471" si="498">IF($Q471="","",IF(OR(RIGHT($Q471,1)="m",RIGHT($Q471,1)="H"),"分",""))</f>
        <v/>
      </c>
      <c r="T471" s="153"/>
      <c r="U471" s="157" t="str">
        <f t="shared" ref="U471" si="499">IF($Q471="","",IF(OR(RIGHT($Q471,1)="m",RIGHT($Q471,1)="H"),"秒","m"))</f>
        <v/>
      </c>
      <c r="V471" s="153"/>
      <c r="AB471" s="44"/>
      <c r="AC471" s="1" t="str">
        <f>IF($Q471="","0",VLOOKUP($Q471,登録データ!$Q$4:$R$19,2,FALSE))</f>
        <v>0</v>
      </c>
      <c r="AD471" s="1" t="str">
        <f t="shared" si="495"/>
        <v>00</v>
      </c>
      <c r="AE471" s="1" t="str">
        <f t="shared" si="496"/>
        <v/>
      </c>
      <c r="AF471" s="1" t="str">
        <f t="shared" si="493"/>
        <v>000000</v>
      </c>
      <c r="AG471" s="1" t="str">
        <f t="shared" si="494"/>
        <v/>
      </c>
      <c r="AH471" s="1">
        <f t="shared" si="497"/>
        <v>0</v>
      </c>
      <c r="AI471" s="197" t="str">
        <f>IF($C471="","",IF($C471="@",0,IF(COUNTIF($C$21:$C$620,$C471)=1,0,1)))</f>
        <v/>
      </c>
      <c r="AJ471" s="197" t="str">
        <f t="shared" ref="AJ471" si="500">IF($O471="","",IF(OR($O471="北海道",$O471="東京都",$O471="大阪府",$O471="京都府",RIGHT($O471,1)="県"),0,1))</f>
        <v/>
      </c>
    </row>
    <row r="472" spans="2:36">
      <c r="B472" s="122"/>
      <c r="C472" s="163"/>
      <c r="D472" s="167"/>
      <c r="E472" s="172"/>
      <c r="F472" s="168"/>
      <c r="G472" s="167"/>
      <c r="H472" s="172"/>
      <c r="I472" s="168"/>
      <c r="J472" s="167"/>
      <c r="K472" s="168"/>
      <c r="L472" s="167"/>
      <c r="M472" s="172"/>
      <c r="N472" s="168"/>
      <c r="O472" s="57"/>
      <c r="P472" s="157"/>
      <c r="Q472" s="160"/>
      <c r="R472" s="154"/>
      <c r="S472" s="157"/>
      <c r="T472" s="154"/>
      <c r="U472" s="157"/>
      <c r="V472" s="154"/>
      <c r="AB472" s="44"/>
      <c r="AC472" s="1" t="str">
        <f>IF($Q472="","0",VLOOKUP($Q472,登録データ!$Q$4:$R$19,2,FALSE))</f>
        <v>0</v>
      </c>
      <c r="AD472" s="1" t="str">
        <f t="shared" si="495"/>
        <v>00</v>
      </c>
      <c r="AE472" s="1" t="str">
        <f t="shared" si="496"/>
        <v/>
      </c>
      <c r="AF472" s="1" t="str">
        <f t="shared" si="493"/>
        <v>000000</v>
      </c>
      <c r="AG472" s="1" t="str">
        <f t="shared" si="494"/>
        <v/>
      </c>
      <c r="AH472" s="1">
        <f t="shared" si="497"/>
        <v>0</v>
      </c>
      <c r="AI472" s="197"/>
      <c r="AJ472" s="197"/>
    </row>
    <row r="473" spans="2:36" ht="19.5" thickBot="1">
      <c r="B473" s="196"/>
      <c r="C473" s="164"/>
      <c r="D473" s="169"/>
      <c r="E473" s="173"/>
      <c r="F473" s="170"/>
      <c r="G473" s="169"/>
      <c r="H473" s="173"/>
      <c r="I473" s="170"/>
      <c r="J473" s="169"/>
      <c r="K473" s="170"/>
      <c r="L473" s="169"/>
      <c r="M473" s="173"/>
      <c r="N473" s="170"/>
      <c r="O473" s="59"/>
      <c r="P473" s="158"/>
      <c r="Q473" s="161"/>
      <c r="R473" s="155"/>
      <c r="S473" s="158"/>
      <c r="T473" s="155"/>
      <c r="U473" s="158"/>
      <c r="V473" s="155"/>
      <c r="AB473" s="44"/>
      <c r="AC473" s="1" t="str">
        <f>IF($Q473="","0",VLOOKUP($Q473,登録データ!$Q$4:$R$19,2,FALSE))</f>
        <v>0</v>
      </c>
      <c r="AD473" s="1" t="str">
        <f t="shared" si="495"/>
        <v>00</v>
      </c>
      <c r="AE473" s="1" t="str">
        <f t="shared" si="496"/>
        <v/>
      </c>
      <c r="AF473" s="1" t="str">
        <f t="shared" si="493"/>
        <v>000000</v>
      </c>
      <c r="AG473" s="1" t="str">
        <f t="shared" si="494"/>
        <v/>
      </c>
      <c r="AH473" s="1">
        <f t="shared" si="497"/>
        <v>0</v>
      </c>
      <c r="AI473" s="197"/>
      <c r="AJ473" s="197"/>
    </row>
    <row r="474" spans="2:36" ht="19.5" thickTop="1">
      <c r="B474" s="195">
        <v>152</v>
      </c>
      <c r="C474" s="162"/>
      <c r="D474" s="165"/>
      <c r="E474" s="171"/>
      <c r="F474" s="166"/>
      <c r="G474" s="165"/>
      <c r="H474" s="171"/>
      <c r="I474" s="166"/>
      <c r="J474" s="165"/>
      <c r="K474" s="166"/>
      <c r="L474" s="165"/>
      <c r="M474" s="171"/>
      <c r="N474" s="166"/>
      <c r="O474" s="56"/>
      <c r="P474" s="156" t="s">
        <v>169</v>
      </c>
      <c r="Q474" s="159"/>
      <c r="R474" s="153"/>
      <c r="S474" s="156" t="str">
        <f t="shared" ref="S474" si="501">IF($Q474="","",IF(OR(RIGHT($Q474,1)="m",RIGHT($Q474,1)="H"),"分",""))</f>
        <v/>
      </c>
      <c r="T474" s="153"/>
      <c r="U474" s="157" t="str">
        <f t="shared" ref="U474" si="502">IF($Q474="","",IF(OR(RIGHT($Q474,1)="m",RIGHT($Q474,1)="H"),"秒","m"))</f>
        <v/>
      </c>
      <c r="V474" s="153"/>
      <c r="AB474" s="44"/>
      <c r="AC474" s="1" t="str">
        <f>IF($Q474="","0",VLOOKUP($Q474,登録データ!$Q$4:$R$19,2,FALSE))</f>
        <v>0</v>
      </c>
      <c r="AD474" s="1" t="str">
        <f t="shared" si="495"/>
        <v>00</v>
      </c>
      <c r="AE474" s="1" t="str">
        <f t="shared" si="496"/>
        <v/>
      </c>
      <c r="AF474" s="1" t="str">
        <f t="shared" si="493"/>
        <v>000000</v>
      </c>
      <c r="AG474" s="1" t="str">
        <f t="shared" si="494"/>
        <v/>
      </c>
      <c r="AH474" s="1">
        <f t="shared" si="497"/>
        <v>0</v>
      </c>
      <c r="AI474" s="197" t="str">
        <f>IF($C474="","",IF($C474="@",0,IF(COUNTIF($C$21:$C$620,$C474)=1,0,1)))</f>
        <v/>
      </c>
      <c r="AJ474" s="197" t="str">
        <f t="shared" ref="AJ474" si="503">IF($O474="","",IF(OR($O474="北海道",$O474="東京都",$O474="大阪府",$O474="京都府",RIGHT($O474,1)="県"),0,1))</f>
        <v/>
      </c>
    </row>
    <row r="475" spans="2:36">
      <c r="B475" s="122"/>
      <c r="C475" s="163"/>
      <c r="D475" s="167"/>
      <c r="E475" s="172"/>
      <c r="F475" s="168"/>
      <c r="G475" s="167"/>
      <c r="H475" s="172"/>
      <c r="I475" s="168"/>
      <c r="J475" s="167"/>
      <c r="K475" s="168"/>
      <c r="L475" s="167"/>
      <c r="M475" s="172"/>
      <c r="N475" s="168"/>
      <c r="O475" s="57"/>
      <c r="P475" s="157"/>
      <c r="Q475" s="160"/>
      <c r="R475" s="154"/>
      <c r="S475" s="157"/>
      <c r="T475" s="154"/>
      <c r="U475" s="157"/>
      <c r="V475" s="154"/>
      <c r="AB475" s="44"/>
      <c r="AC475" s="1" t="str">
        <f>IF($Q475="","0",VLOOKUP($Q475,登録データ!$Q$4:$R$19,2,FALSE))</f>
        <v>0</v>
      </c>
      <c r="AD475" s="1" t="str">
        <f t="shared" si="495"/>
        <v>00</v>
      </c>
      <c r="AE475" s="1" t="str">
        <f t="shared" si="496"/>
        <v/>
      </c>
      <c r="AF475" s="1" t="str">
        <f t="shared" si="493"/>
        <v>000000</v>
      </c>
      <c r="AG475" s="1" t="str">
        <f t="shared" si="494"/>
        <v/>
      </c>
      <c r="AH475" s="1">
        <f t="shared" si="497"/>
        <v>0</v>
      </c>
      <c r="AI475" s="197"/>
      <c r="AJ475" s="197"/>
    </row>
    <row r="476" spans="2:36" ht="19.5" thickBot="1">
      <c r="B476" s="196"/>
      <c r="C476" s="164"/>
      <c r="D476" s="169"/>
      <c r="E476" s="173"/>
      <c r="F476" s="170"/>
      <c r="G476" s="169"/>
      <c r="H476" s="173"/>
      <c r="I476" s="170"/>
      <c r="J476" s="169"/>
      <c r="K476" s="170"/>
      <c r="L476" s="169"/>
      <c r="M476" s="173"/>
      <c r="N476" s="170"/>
      <c r="O476" s="59"/>
      <c r="P476" s="158"/>
      <c r="Q476" s="161"/>
      <c r="R476" s="155"/>
      <c r="S476" s="158"/>
      <c r="T476" s="155"/>
      <c r="U476" s="158"/>
      <c r="V476" s="155"/>
      <c r="AB476" s="44"/>
      <c r="AC476" s="1" t="str">
        <f>IF($Q476="","0",VLOOKUP($Q476,登録データ!$Q$4:$R$19,2,FALSE))</f>
        <v>0</v>
      </c>
      <c r="AD476" s="1" t="str">
        <f t="shared" si="495"/>
        <v>00</v>
      </c>
      <c r="AE476" s="1" t="str">
        <f t="shared" si="496"/>
        <v/>
      </c>
      <c r="AF476" s="1" t="str">
        <f t="shared" si="493"/>
        <v>000000</v>
      </c>
      <c r="AG476" s="1" t="str">
        <f t="shared" si="494"/>
        <v/>
      </c>
      <c r="AH476" s="1">
        <f t="shared" si="497"/>
        <v>0</v>
      </c>
      <c r="AI476" s="197"/>
      <c r="AJ476" s="197"/>
    </row>
    <row r="477" spans="2:36" ht="19.5" thickTop="1">
      <c r="B477" s="195">
        <v>153</v>
      </c>
      <c r="C477" s="162"/>
      <c r="D477" s="165"/>
      <c r="E477" s="171"/>
      <c r="F477" s="166"/>
      <c r="G477" s="165"/>
      <c r="H477" s="171"/>
      <c r="I477" s="166"/>
      <c r="J477" s="165"/>
      <c r="K477" s="166"/>
      <c r="L477" s="165"/>
      <c r="M477" s="171"/>
      <c r="N477" s="166"/>
      <c r="O477" s="56"/>
      <c r="P477" s="156" t="s">
        <v>169</v>
      </c>
      <c r="Q477" s="159"/>
      <c r="R477" s="153"/>
      <c r="S477" s="156" t="str">
        <f t="shared" ref="S477" si="504">IF($Q477="","",IF(OR(RIGHT($Q477,1)="m",RIGHT($Q477,1)="H"),"分",""))</f>
        <v/>
      </c>
      <c r="T477" s="153"/>
      <c r="U477" s="157" t="str">
        <f t="shared" ref="U477" si="505">IF($Q477="","",IF(OR(RIGHT($Q477,1)="m",RIGHT($Q477,1)="H"),"秒","m"))</f>
        <v/>
      </c>
      <c r="V477" s="153"/>
      <c r="AB477" s="44"/>
      <c r="AC477" s="1" t="str">
        <f>IF($Q477="","0",VLOOKUP($Q477,登録データ!$Q$4:$R$19,2,FALSE))</f>
        <v>0</v>
      </c>
      <c r="AD477" s="1" t="str">
        <f t="shared" si="495"/>
        <v>00</v>
      </c>
      <c r="AE477" s="1" t="str">
        <f t="shared" si="496"/>
        <v/>
      </c>
      <c r="AF477" s="1" t="str">
        <f t="shared" si="493"/>
        <v>000000</v>
      </c>
      <c r="AG477" s="1" t="str">
        <f t="shared" si="494"/>
        <v/>
      </c>
      <c r="AH477" s="1">
        <f t="shared" si="497"/>
        <v>0</v>
      </c>
      <c r="AI477" s="197" t="str">
        <f>IF($C477="","",IF($C477="@",0,IF(COUNTIF($C$21:$C$620,$C477)=1,0,1)))</f>
        <v/>
      </c>
      <c r="AJ477" s="197" t="str">
        <f t="shared" ref="AJ477" si="506">IF($O477="","",IF(OR($O477="北海道",$O477="東京都",$O477="大阪府",$O477="京都府",RIGHT($O477,1)="県"),0,1))</f>
        <v/>
      </c>
    </row>
    <row r="478" spans="2:36">
      <c r="B478" s="122"/>
      <c r="C478" s="163"/>
      <c r="D478" s="167"/>
      <c r="E478" s="172"/>
      <c r="F478" s="168"/>
      <c r="G478" s="167"/>
      <c r="H478" s="172"/>
      <c r="I478" s="168"/>
      <c r="J478" s="167"/>
      <c r="K478" s="168"/>
      <c r="L478" s="167"/>
      <c r="M478" s="172"/>
      <c r="N478" s="168"/>
      <c r="O478" s="57"/>
      <c r="P478" s="157"/>
      <c r="Q478" s="160"/>
      <c r="R478" s="154"/>
      <c r="S478" s="157"/>
      <c r="T478" s="154"/>
      <c r="U478" s="157"/>
      <c r="V478" s="154"/>
      <c r="AB478" s="44"/>
      <c r="AC478" s="1" t="str">
        <f>IF($Q478="","0",VLOOKUP($Q478,登録データ!$Q$4:$R$19,2,FALSE))</f>
        <v>0</v>
      </c>
      <c r="AD478" s="1" t="str">
        <f t="shared" si="495"/>
        <v>00</v>
      </c>
      <c r="AE478" s="1" t="str">
        <f t="shared" si="496"/>
        <v/>
      </c>
      <c r="AF478" s="1" t="str">
        <f t="shared" si="493"/>
        <v>000000</v>
      </c>
      <c r="AG478" s="1" t="str">
        <f t="shared" si="494"/>
        <v/>
      </c>
      <c r="AH478" s="1">
        <f t="shared" si="497"/>
        <v>0</v>
      </c>
      <c r="AI478" s="197"/>
      <c r="AJ478" s="197"/>
    </row>
    <row r="479" spans="2:36" ht="19.5" thickBot="1">
      <c r="B479" s="196"/>
      <c r="C479" s="164"/>
      <c r="D479" s="169"/>
      <c r="E479" s="173"/>
      <c r="F479" s="170"/>
      <c r="G479" s="169"/>
      <c r="H479" s="173"/>
      <c r="I479" s="170"/>
      <c r="J479" s="169"/>
      <c r="K479" s="170"/>
      <c r="L479" s="169"/>
      <c r="M479" s="173"/>
      <c r="N479" s="170"/>
      <c r="O479" s="59"/>
      <c r="P479" s="158"/>
      <c r="Q479" s="161"/>
      <c r="R479" s="155"/>
      <c r="S479" s="158"/>
      <c r="T479" s="155"/>
      <c r="U479" s="158"/>
      <c r="V479" s="155"/>
      <c r="AB479" s="44"/>
      <c r="AC479" s="1" t="str">
        <f>IF($Q479="","0",VLOOKUP($Q479,登録データ!$Q$4:$R$19,2,FALSE))</f>
        <v>0</v>
      </c>
      <c r="AD479" s="1" t="str">
        <f t="shared" si="495"/>
        <v>00</v>
      </c>
      <c r="AE479" s="1" t="str">
        <f t="shared" si="496"/>
        <v/>
      </c>
      <c r="AF479" s="1" t="str">
        <f t="shared" si="493"/>
        <v>000000</v>
      </c>
      <c r="AG479" s="1" t="str">
        <f t="shared" si="494"/>
        <v/>
      </c>
      <c r="AH479" s="1">
        <f t="shared" si="497"/>
        <v>0</v>
      </c>
      <c r="AI479" s="197"/>
      <c r="AJ479" s="197"/>
    </row>
    <row r="480" spans="2:36" ht="19.5" thickTop="1">
      <c r="B480" s="195">
        <v>154</v>
      </c>
      <c r="C480" s="162"/>
      <c r="D480" s="165"/>
      <c r="E480" s="171"/>
      <c r="F480" s="166"/>
      <c r="G480" s="165"/>
      <c r="H480" s="171"/>
      <c r="I480" s="166"/>
      <c r="J480" s="165"/>
      <c r="K480" s="166"/>
      <c r="L480" s="165"/>
      <c r="M480" s="171"/>
      <c r="N480" s="166"/>
      <c r="O480" s="56"/>
      <c r="P480" s="156" t="s">
        <v>169</v>
      </c>
      <c r="Q480" s="159"/>
      <c r="R480" s="153"/>
      <c r="S480" s="156" t="str">
        <f t="shared" ref="S480" si="507">IF($Q480="","",IF(OR(RIGHT($Q480,1)="m",RIGHT($Q480,1)="H"),"分",""))</f>
        <v/>
      </c>
      <c r="T480" s="153"/>
      <c r="U480" s="157" t="str">
        <f t="shared" ref="U480" si="508">IF($Q480="","",IF(OR(RIGHT($Q480,1)="m",RIGHT($Q480,1)="H"),"秒","m"))</f>
        <v/>
      </c>
      <c r="V480" s="153"/>
      <c r="AB480" s="44"/>
      <c r="AC480" s="1" t="str">
        <f>IF($Q480="","0",VLOOKUP($Q480,登録データ!$Q$4:$R$19,2,FALSE))</f>
        <v>0</v>
      </c>
      <c r="AD480" s="1" t="str">
        <f t="shared" si="495"/>
        <v>00</v>
      </c>
      <c r="AE480" s="1" t="str">
        <f t="shared" si="496"/>
        <v/>
      </c>
      <c r="AF480" s="1" t="str">
        <f t="shared" si="493"/>
        <v>000000</v>
      </c>
      <c r="AG480" s="1" t="str">
        <f t="shared" si="494"/>
        <v/>
      </c>
      <c r="AH480" s="1">
        <f t="shared" si="497"/>
        <v>0</v>
      </c>
      <c r="AI480" s="197" t="str">
        <f>IF($C480="","",IF($C480="@",0,IF(COUNTIF($C$21:$C$620,$C480)=1,0,1)))</f>
        <v/>
      </c>
      <c r="AJ480" s="197" t="str">
        <f t="shared" ref="AJ480" si="509">IF($O480="","",IF(OR($O480="北海道",$O480="東京都",$O480="大阪府",$O480="京都府",RIGHT($O480,1)="県"),0,1))</f>
        <v/>
      </c>
    </row>
    <row r="481" spans="2:36">
      <c r="B481" s="122"/>
      <c r="C481" s="163"/>
      <c r="D481" s="167"/>
      <c r="E481" s="172"/>
      <c r="F481" s="168"/>
      <c r="G481" s="167"/>
      <c r="H481" s="172"/>
      <c r="I481" s="168"/>
      <c r="J481" s="167"/>
      <c r="K481" s="168"/>
      <c r="L481" s="167"/>
      <c r="M481" s="172"/>
      <c r="N481" s="168"/>
      <c r="O481" s="57"/>
      <c r="P481" s="157"/>
      <c r="Q481" s="160"/>
      <c r="R481" s="154"/>
      <c r="S481" s="157"/>
      <c r="T481" s="154"/>
      <c r="U481" s="157"/>
      <c r="V481" s="154"/>
      <c r="AB481" s="44"/>
      <c r="AC481" s="1" t="str">
        <f>IF($Q481="","0",VLOOKUP($Q481,登録データ!$Q$4:$R$19,2,FALSE))</f>
        <v>0</v>
      </c>
      <c r="AD481" s="1" t="str">
        <f t="shared" si="495"/>
        <v>00</v>
      </c>
      <c r="AE481" s="1" t="str">
        <f t="shared" si="496"/>
        <v/>
      </c>
      <c r="AF481" s="1" t="str">
        <f t="shared" si="493"/>
        <v>000000</v>
      </c>
      <c r="AG481" s="1" t="str">
        <f t="shared" si="494"/>
        <v/>
      </c>
      <c r="AH481" s="1">
        <f t="shared" si="497"/>
        <v>0</v>
      </c>
      <c r="AI481" s="197"/>
      <c r="AJ481" s="197"/>
    </row>
    <row r="482" spans="2:36" ht="19.5" thickBot="1">
      <c r="B482" s="196"/>
      <c r="C482" s="164"/>
      <c r="D482" s="169"/>
      <c r="E482" s="173"/>
      <c r="F482" s="170"/>
      <c r="G482" s="169"/>
      <c r="H482" s="173"/>
      <c r="I482" s="170"/>
      <c r="J482" s="169"/>
      <c r="K482" s="170"/>
      <c r="L482" s="169"/>
      <c r="M482" s="173"/>
      <c r="N482" s="170"/>
      <c r="O482" s="59"/>
      <c r="P482" s="158"/>
      <c r="Q482" s="161"/>
      <c r="R482" s="155"/>
      <c r="S482" s="158"/>
      <c r="T482" s="155"/>
      <c r="U482" s="158"/>
      <c r="V482" s="155"/>
      <c r="AB482" s="44"/>
      <c r="AC482" s="1" t="str">
        <f>IF($Q482="","0",VLOOKUP($Q482,登録データ!$Q$4:$R$19,2,FALSE))</f>
        <v>0</v>
      </c>
      <c r="AD482" s="1" t="str">
        <f t="shared" si="495"/>
        <v>00</v>
      </c>
      <c r="AE482" s="1" t="str">
        <f t="shared" si="496"/>
        <v/>
      </c>
      <c r="AF482" s="1" t="str">
        <f t="shared" si="493"/>
        <v>000000</v>
      </c>
      <c r="AG482" s="1" t="str">
        <f t="shared" si="494"/>
        <v/>
      </c>
      <c r="AH482" s="1">
        <f t="shared" si="497"/>
        <v>0</v>
      </c>
      <c r="AI482" s="197"/>
      <c r="AJ482" s="197"/>
    </row>
    <row r="483" spans="2:36" ht="19.5" thickTop="1">
      <c r="B483" s="195">
        <v>155</v>
      </c>
      <c r="C483" s="162"/>
      <c r="D483" s="165"/>
      <c r="E483" s="171"/>
      <c r="F483" s="166"/>
      <c r="G483" s="165"/>
      <c r="H483" s="171"/>
      <c r="I483" s="166"/>
      <c r="J483" s="165"/>
      <c r="K483" s="166"/>
      <c r="L483" s="165"/>
      <c r="M483" s="171"/>
      <c r="N483" s="166"/>
      <c r="O483" s="56"/>
      <c r="P483" s="156" t="s">
        <v>169</v>
      </c>
      <c r="Q483" s="159"/>
      <c r="R483" s="153"/>
      <c r="S483" s="156" t="str">
        <f t="shared" ref="S483" si="510">IF($Q483="","",IF(OR(RIGHT($Q483,1)="m",RIGHT($Q483,1)="H"),"分",""))</f>
        <v/>
      </c>
      <c r="T483" s="153"/>
      <c r="U483" s="157" t="str">
        <f t="shared" ref="U483" si="511">IF($Q483="","",IF(OR(RIGHT($Q483,1)="m",RIGHT($Q483,1)="H"),"秒","m"))</f>
        <v/>
      </c>
      <c r="V483" s="153"/>
      <c r="AB483" s="44"/>
      <c r="AC483" s="1" t="str">
        <f>IF($Q483="","0",VLOOKUP($Q483,登録データ!$Q$4:$R$19,2,FALSE))</f>
        <v>0</v>
      </c>
      <c r="AD483" s="1" t="str">
        <f t="shared" si="495"/>
        <v>00</v>
      </c>
      <c r="AE483" s="1" t="str">
        <f t="shared" si="496"/>
        <v/>
      </c>
      <c r="AF483" s="1" t="str">
        <f t="shared" si="493"/>
        <v>000000</v>
      </c>
      <c r="AG483" s="1" t="str">
        <f t="shared" si="494"/>
        <v/>
      </c>
      <c r="AH483" s="1">
        <f t="shared" si="497"/>
        <v>0</v>
      </c>
      <c r="AI483" s="197" t="str">
        <f>IF($C483="","",IF($C483="@",0,IF(COUNTIF($C$21:$C$620,$C483)=1,0,1)))</f>
        <v/>
      </c>
      <c r="AJ483" s="197" t="str">
        <f t="shared" ref="AJ483" si="512">IF($O483="","",IF(OR($O483="北海道",$O483="東京都",$O483="大阪府",$O483="京都府",RIGHT($O483,1)="県"),0,1))</f>
        <v/>
      </c>
    </row>
    <row r="484" spans="2:36">
      <c r="B484" s="122"/>
      <c r="C484" s="163"/>
      <c r="D484" s="167"/>
      <c r="E484" s="172"/>
      <c r="F484" s="168"/>
      <c r="G484" s="167"/>
      <c r="H484" s="172"/>
      <c r="I484" s="168"/>
      <c r="J484" s="167"/>
      <c r="K484" s="168"/>
      <c r="L484" s="167"/>
      <c r="M484" s="172"/>
      <c r="N484" s="168"/>
      <c r="O484" s="57"/>
      <c r="P484" s="157"/>
      <c r="Q484" s="160"/>
      <c r="R484" s="154"/>
      <c r="S484" s="157"/>
      <c r="T484" s="154"/>
      <c r="U484" s="157"/>
      <c r="V484" s="154"/>
      <c r="AB484" s="44"/>
      <c r="AC484" s="1" t="str">
        <f>IF($Q484="","0",VLOOKUP($Q484,登録データ!$Q$4:$R$19,2,FALSE))</f>
        <v>0</v>
      </c>
      <c r="AD484" s="1" t="str">
        <f t="shared" si="495"/>
        <v>00</v>
      </c>
      <c r="AE484" s="1" t="str">
        <f t="shared" si="496"/>
        <v/>
      </c>
      <c r="AF484" s="1" t="str">
        <f t="shared" si="493"/>
        <v>000000</v>
      </c>
      <c r="AG484" s="1" t="str">
        <f t="shared" si="494"/>
        <v/>
      </c>
      <c r="AH484" s="1">
        <f t="shared" si="497"/>
        <v>0</v>
      </c>
      <c r="AI484" s="197"/>
      <c r="AJ484" s="197"/>
    </row>
    <row r="485" spans="2:36" ht="19.5" thickBot="1">
      <c r="B485" s="196"/>
      <c r="C485" s="164"/>
      <c r="D485" s="169"/>
      <c r="E485" s="173"/>
      <c r="F485" s="170"/>
      <c r="G485" s="169"/>
      <c r="H485" s="173"/>
      <c r="I485" s="170"/>
      <c r="J485" s="169"/>
      <c r="K485" s="170"/>
      <c r="L485" s="169"/>
      <c r="M485" s="173"/>
      <c r="N485" s="170"/>
      <c r="O485" s="59"/>
      <c r="P485" s="158"/>
      <c r="Q485" s="161"/>
      <c r="R485" s="155"/>
      <c r="S485" s="158"/>
      <c r="T485" s="155"/>
      <c r="U485" s="158"/>
      <c r="V485" s="155"/>
      <c r="AB485" s="44"/>
      <c r="AC485" s="1" t="str">
        <f>IF($Q485="","0",VLOOKUP($Q485,登録データ!$Q$4:$R$19,2,FALSE))</f>
        <v>0</v>
      </c>
      <c r="AD485" s="1" t="str">
        <f t="shared" si="495"/>
        <v>00</v>
      </c>
      <c r="AE485" s="1" t="str">
        <f t="shared" si="496"/>
        <v/>
      </c>
      <c r="AF485" s="1" t="str">
        <f t="shared" si="493"/>
        <v>000000</v>
      </c>
      <c r="AG485" s="1" t="str">
        <f t="shared" si="494"/>
        <v/>
      </c>
      <c r="AH485" s="1">
        <f t="shared" si="497"/>
        <v>0</v>
      </c>
      <c r="AI485" s="197"/>
      <c r="AJ485" s="197"/>
    </row>
    <row r="486" spans="2:36" ht="19.5" thickTop="1">
      <c r="B486" s="195">
        <v>156</v>
      </c>
      <c r="C486" s="162"/>
      <c r="D486" s="165"/>
      <c r="E486" s="171"/>
      <c r="F486" s="166"/>
      <c r="G486" s="165"/>
      <c r="H486" s="171"/>
      <c r="I486" s="166"/>
      <c r="J486" s="165"/>
      <c r="K486" s="166"/>
      <c r="L486" s="165"/>
      <c r="M486" s="171"/>
      <c r="N486" s="166"/>
      <c r="O486" s="56"/>
      <c r="P486" s="156" t="s">
        <v>169</v>
      </c>
      <c r="Q486" s="159"/>
      <c r="R486" s="153"/>
      <c r="S486" s="156" t="str">
        <f t="shared" ref="S486" si="513">IF($Q486="","",IF(OR(RIGHT($Q486,1)="m",RIGHT($Q486,1)="H"),"分",""))</f>
        <v/>
      </c>
      <c r="T486" s="153"/>
      <c r="U486" s="157" t="str">
        <f t="shared" ref="U486" si="514">IF($Q486="","",IF(OR(RIGHT($Q486,1)="m",RIGHT($Q486,1)="H"),"秒","m"))</f>
        <v/>
      </c>
      <c r="V486" s="153"/>
      <c r="AB486" s="44"/>
      <c r="AC486" s="1" t="str">
        <f>IF($Q486="","0",VLOOKUP($Q486,登録データ!$Q$4:$R$19,2,FALSE))</f>
        <v>0</v>
      </c>
      <c r="AD486" s="1" t="str">
        <f t="shared" si="495"/>
        <v>00</v>
      </c>
      <c r="AE486" s="1" t="str">
        <f t="shared" si="496"/>
        <v/>
      </c>
      <c r="AF486" s="1" t="str">
        <f t="shared" si="493"/>
        <v>000000</v>
      </c>
      <c r="AG486" s="1" t="str">
        <f t="shared" si="494"/>
        <v/>
      </c>
      <c r="AH486" s="1">
        <f t="shared" si="497"/>
        <v>0</v>
      </c>
      <c r="AI486" s="197" t="str">
        <f>IF($C486="","",IF($C486="@",0,IF(COUNTIF($C$21:$C$620,$C486)=1,0,1)))</f>
        <v/>
      </c>
      <c r="AJ486" s="197" t="str">
        <f t="shared" ref="AJ486" si="515">IF($O486="","",IF(OR($O486="北海道",$O486="東京都",$O486="大阪府",$O486="京都府",RIGHT($O486,1)="県"),0,1))</f>
        <v/>
      </c>
    </row>
    <row r="487" spans="2:36">
      <c r="B487" s="122"/>
      <c r="C487" s="163"/>
      <c r="D487" s="167"/>
      <c r="E487" s="172"/>
      <c r="F487" s="168"/>
      <c r="G487" s="167"/>
      <c r="H487" s="172"/>
      <c r="I487" s="168"/>
      <c r="J487" s="167"/>
      <c r="K487" s="168"/>
      <c r="L487" s="167"/>
      <c r="M487" s="172"/>
      <c r="N487" s="168"/>
      <c r="O487" s="57"/>
      <c r="P487" s="157"/>
      <c r="Q487" s="160"/>
      <c r="R487" s="154"/>
      <c r="S487" s="157"/>
      <c r="T487" s="154"/>
      <c r="U487" s="157"/>
      <c r="V487" s="154"/>
      <c r="AB487" s="44"/>
      <c r="AC487" s="1" t="str">
        <f>IF($Q487="","0",VLOOKUP($Q487,登録データ!$Q$4:$R$19,2,FALSE))</f>
        <v>0</v>
      </c>
      <c r="AD487" s="1" t="str">
        <f t="shared" si="495"/>
        <v>00</v>
      </c>
      <c r="AE487" s="1" t="str">
        <f t="shared" si="496"/>
        <v/>
      </c>
      <c r="AF487" s="1" t="str">
        <f t="shared" si="493"/>
        <v>000000</v>
      </c>
      <c r="AG487" s="1" t="str">
        <f t="shared" si="494"/>
        <v/>
      </c>
      <c r="AH487" s="1">
        <f t="shared" si="497"/>
        <v>0</v>
      </c>
      <c r="AI487" s="197"/>
      <c r="AJ487" s="197"/>
    </row>
    <row r="488" spans="2:36" ht="19.5" thickBot="1">
      <c r="B488" s="196"/>
      <c r="C488" s="164"/>
      <c r="D488" s="169"/>
      <c r="E488" s="173"/>
      <c r="F488" s="170"/>
      <c r="G488" s="169"/>
      <c r="H488" s="173"/>
      <c r="I488" s="170"/>
      <c r="J488" s="169"/>
      <c r="K488" s="170"/>
      <c r="L488" s="169"/>
      <c r="M488" s="173"/>
      <c r="N488" s="170"/>
      <c r="O488" s="59"/>
      <c r="P488" s="158"/>
      <c r="Q488" s="161"/>
      <c r="R488" s="155"/>
      <c r="S488" s="158"/>
      <c r="T488" s="155"/>
      <c r="U488" s="158"/>
      <c r="V488" s="155"/>
      <c r="AB488" s="44"/>
      <c r="AC488" s="1" t="str">
        <f>IF($Q488="","0",VLOOKUP($Q488,登録データ!$Q$4:$R$19,2,FALSE))</f>
        <v>0</v>
      </c>
      <c r="AD488" s="1" t="str">
        <f t="shared" si="495"/>
        <v>00</v>
      </c>
      <c r="AE488" s="1" t="str">
        <f t="shared" si="496"/>
        <v/>
      </c>
      <c r="AF488" s="1" t="str">
        <f t="shared" si="493"/>
        <v>000000</v>
      </c>
      <c r="AG488" s="1" t="str">
        <f t="shared" si="494"/>
        <v/>
      </c>
      <c r="AH488" s="1">
        <f t="shared" si="497"/>
        <v>0</v>
      </c>
      <c r="AI488" s="197"/>
      <c r="AJ488" s="197"/>
    </row>
    <row r="489" spans="2:36" ht="19.5" thickTop="1">
      <c r="B489" s="195">
        <v>157</v>
      </c>
      <c r="C489" s="162"/>
      <c r="D489" s="165"/>
      <c r="E489" s="171"/>
      <c r="F489" s="166"/>
      <c r="G489" s="165"/>
      <c r="H489" s="171"/>
      <c r="I489" s="166"/>
      <c r="J489" s="165"/>
      <c r="K489" s="166"/>
      <c r="L489" s="165"/>
      <c r="M489" s="171"/>
      <c r="N489" s="166"/>
      <c r="O489" s="56"/>
      <c r="P489" s="156" t="s">
        <v>169</v>
      </c>
      <c r="Q489" s="159"/>
      <c r="R489" s="153"/>
      <c r="S489" s="156" t="str">
        <f t="shared" ref="S489" si="516">IF($Q489="","",IF(OR(RIGHT($Q489,1)="m",RIGHT($Q489,1)="H"),"分",""))</f>
        <v/>
      </c>
      <c r="T489" s="153"/>
      <c r="U489" s="157" t="str">
        <f t="shared" ref="U489" si="517">IF($Q489="","",IF(OR(RIGHT($Q489,1)="m",RIGHT($Q489,1)="H"),"秒","m"))</f>
        <v/>
      </c>
      <c r="V489" s="153"/>
      <c r="AB489" s="44"/>
      <c r="AC489" s="1" t="str">
        <f>IF($Q489="","0",VLOOKUP($Q489,登録データ!$Q$4:$R$19,2,FALSE))</f>
        <v>0</v>
      </c>
      <c r="AD489" s="1" t="str">
        <f t="shared" si="495"/>
        <v>00</v>
      </c>
      <c r="AE489" s="1" t="str">
        <f t="shared" si="496"/>
        <v/>
      </c>
      <c r="AF489" s="1" t="str">
        <f t="shared" si="493"/>
        <v>000000</v>
      </c>
      <c r="AG489" s="1" t="str">
        <f t="shared" si="494"/>
        <v/>
      </c>
      <c r="AH489" s="1">
        <f t="shared" si="497"/>
        <v>0</v>
      </c>
      <c r="AI489" s="197" t="str">
        <f>IF($C489="","",IF($C489="@",0,IF(COUNTIF($C$21:$C$620,$C489)=1,0,1)))</f>
        <v/>
      </c>
      <c r="AJ489" s="197" t="str">
        <f t="shared" ref="AJ489" si="518">IF($O489="","",IF(OR($O489="北海道",$O489="東京都",$O489="大阪府",$O489="京都府",RIGHT($O489,1)="県"),0,1))</f>
        <v/>
      </c>
    </row>
    <row r="490" spans="2:36">
      <c r="B490" s="122"/>
      <c r="C490" s="163"/>
      <c r="D490" s="167"/>
      <c r="E490" s="172"/>
      <c r="F490" s="168"/>
      <c r="G490" s="167"/>
      <c r="H490" s="172"/>
      <c r="I490" s="168"/>
      <c r="J490" s="167"/>
      <c r="K490" s="168"/>
      <c r="L490" s="167"/>
      <c r="M490" s="172"/>
      <c r="N490" s="168"/>
      <c r="O490" s="57"/>
      <c r="P490" s="157"/>
      <c r="Q490" s="160"/>
      <c r="R490" s="154"/>
      <c r="S490" s="157"/>
      <c r="T490" s="154"/>
      <c r="U490" s="157"/>
      <c r="V490" s="154"/>
      <c r="AB490" s="44"/>
      <c r="AC490" s="1" t="str">
        <f>IF($Q490="","0",VLOOKUP($Q490,登録データ!$Q$4:$R$19,2,FALSE))</f>
        <v>0</v>
      </c>
      <c r="AD490" s="1" t="str">
        <f t="shared" si="495"/>
        <v>00</v>
      </c>
      <c r="AE490" s="1" t="str">
        <f t="shared" si="496"/>
        <v/>
      </c>
      <c r="AF490" s="1" t="str">
        <f t="shared" si="493"/>
        <v>000000</v>
      </c>
      <c r="AG490" s="1" t="str">
        <f t="shared" si="494"/>
        <v/>
      </c>
      <c r="AH490" s="1">
        <f t="shared" si="497"/>
        <v>0</v>
      </c>
      <c r="AI490" s="197"/>
      <c r="AJ490" s="197"/>
    </row>
    <row r="491" spans="2:36" ht="19.5" thickBot="1">
      <c r="B491" s="196"/>
      <c r="C491" s="164"/>
      <c r="D491" s="169"/>
      <c r="E491" s="173"/>
      <c r="F491" s="170"/>
      <c r="G491" s="169"/>
      <c r="H491" s="173"/>
      <c r="I491" s="170"/>
      <c r="J491" s="169"/>
      <c r="K491" s="170"/>
      <c r="L491" s="169"/>
      <c r="M491" s="173"/>
      <c r="N491" s="170"/>
      <c r="O491" s="59"/>
      <c r="P491" s="158"/>
      <c r="Q491" s="161"/>
      <c r="R491" s="155"/>
      <c r="S491" s="158"/>
      <c r="T491" s="155"/>
      <c r="U491" s="158"/>
      <c r="V491" s="155"/>
      <c r="AB491" s="44"/>
      <c r="AC491" s="1" t="str">
        <f>IF($Q491="","0",VLOOKUP($Q491,登録データ!$Q$4:$R$19,2,FALSE))</f>
        <v>0</v>
      </c>
      <c r="AD491" s="1" t="str">
        <f t="shared" si="495"/>
        <v>00</v>
      </c>
      <c r="AE491" s="1" t="str">
        <f t="shared" si="496"/>
        <v/>
      </c>
      <c r="AF491" s="1" t="str">
        <f t="shared" si="493"/>
        <v>000000</v>
      </c>
      <c r="AG491" s="1" t="str">
        <f t="shared" si="494"/>
        <v/>
      </c>
      <c r="AH491" s="1">
        <f t="shared" si="497"/>
        <v>0</v>
      </c>
      <c r="AI491" s="197"/>
      <c r="AJ491" s="197"/>
    </row>
    <row r="492" spans="2:36" ht="19.5" thickTop="1">
      <c r="B492" s="195">
        <v>158</v>
      </c>
      <c r="C492" s="162"/>
      <c r="D492" s="165"/>
      <c r="E492" s="171"/>
      <c r="F492" s="166"/>
      <c r="G492" s="165"/>
      <c r="H492" s="171"/>
      <c r="I492" s="166"/>
      <c r="J492" s="165"/>
      <c r="K492" s="166"/>
      <c r="L492" s="165"/>
      <c r="M492" s="171"/>
      <c r="N492" s="166"/>
      <c r="O492" s="56"/>
      <c r="P492" s="156" t="s">
        <v>169</v>
      </c>
      <c r="Q492" s="159"/>
      <c r="R492" s="153"/>
      <c r="S492" s="156" t="str">
        <f t="shared" ref="S492" si="519">IF($Q492="","",IF(OR(RIGHT($Q492,1)="m",RIGHT($Q492,1)="H"),"分",""))</f>
        <v/>
      </c>
      <c r="T492" s="153"/>
      <c r="U492" s="157" t="str">
        <f t="shared" ref="U492" si="520">IF($Q492="","",IF(OR(RIGHT($Q492,1)="m",RIGHT($Q492,1)="H"),"秒","m"))</f>
        <v/>
      </c>
      <c r="V492" s="153"/>
      <c r="AB492" s="44"/>
      <c r="AC492" s="1" t="str">
        <f>IF($Q492="","0",VLOOKUP($Q492,登録データ!$Q$4:$R$19,2,FALSE))</f>
        <v>0</v>
      </c>
      <c r="AD492" s="1" t="str">
        <f t="shared" si="495"/>
        <v>00</v>
      </c>
      <c r="AE492" s="1" t="str">
        <f t="shared" si="496"/>
        <v/>
      </c>
      <c r="AF492" s="1" t="str">
        <f t="shared" si="493"/>
        <v>000000</v>
      </c>
      <c r="AG492" s="1" t="str">
        <f t="shared" si="494"/>
        <v/>
      </c>
      <c r="AH492" s="1">
        <f t="shared" si="497"/>
        <v>0</v>
      </c>
      <c r="AI492" s="197" t="str">
        <f>IF($C492="","",IF($C492="@",0,IF(COUNTIF($C$21:$C$620,$C492)=1,0,1)))</f>
        <v/>
      </c>
      <c r="AJ492" s="197" t="str">
        <f t="shared" ref="AJ492" si="521">IF($O492="","",IF(OR($O492="北海道",$O492="東京都",$O492="大阪府",$O492="京都府",RIGHT($O492,1)="県"),0,1))</f>
        <v/>
      </c>
    </row>
    <row r="493" spans="2:36">
      <c r="B493" s="122"/>
      <c r="C493" s="163"/>
      <c r="D493" s="167"/>
      <c r="E493" s="172"/>
      <c r="F493" s="168"/>
      <c r="G493" s="167"/>
      <c r="H493" s="172"/>
      <c r="I493" s="168"/>
      <c r="J493" s="167"/>
      <c r="K493" s="168"/>
      <c r="L493" s="167"/>
      <c r="M493" s="172"/>
      <c r="N493" s="168"/>
      <c r="O493" s="57"/>
      <c r="P493" s="157"/>
      <c r="Q493" s="160"/>
      <c r="R493" s="154"/>
      <c r="S493" s="157"/>
      <c r="T493" s="154"/>
      <c r="U493" s="157"/>
      <c r="V493" s="154"/>
      <c r="AB493" s="44"/>
      <c r="AC493" s="1" t="str">
        <f>IF($Q493="","0",VLOOKUP($Q493,登録データ!$Q$4:$R$19,2,FALSE))</f>
        <v>0</v>
      </c>
      <c r="AD493" s="1" t="str">
        <f t="shared" si="495"/>
        <v>00</v>
      </c>
      <c r="AE493" s="1" t="str">
        <f t="shared" si="496"/>
        <v/>
      </c>
      <c r="AF493" s="1" t="str">
        <f t="shared" si="493"/>
        <v>000000</v>
      </c>
      <c r="AG493" s="1" t="str">
        <f t="shared" si="494"/>
        <v/>
      </c>
      <c r="AH493" s="1">
        <f t="shared" si="497"/>
        <v>0</v>
      </c>
      <c r="AI493" s="197"/>
      <c r="AJ493" s="197"/>
    </row>
    <row r="494" spans="2:36" ht="19.5" thickBot="1">
      <c r="B494" s="196"/>
      <c r="C494" s="164"/>
      <c r="D494" s="169"/>
      <c r="E494" s="173"/>
      <c r="F494" s="170"/>
      <c r="G494" s="169"/>
      <c r="H494" s="173"/>
      <c r="I494" s="170"/>
      <c r="J494" s="169"/>
      <c r="K494" s="170"/>
      <c r="L494" s="169"/>
      <c r="M494" s="173"/>
      <c r="N494" s="170"/>
      <c r="O494" s="59"/>
      <c r="P494" s="158"/>
      <c r="Q494" s="161"/>
      <c r="R494" s="155"/>
      <c r="S494" s="158"/>
      <c r="T494" s="155"/>
      <c r="U494" s="158"/>
      <c r="V494" s="155"/>
      <c r="AB494" s="44"/>
      <c r="AC494" s="1" t="str">
        <f>IF($Q494="","0",VLOOKUP($Q494,登録データ!$Q$4:$R$19,2,FALSE))</f>
        <v>0</v>
      </c>
      <c r="AD494" s="1" t="str">
        <f t="shared" si="495"/>
        <v>00</v>
      </c>
      <c r="AE494" s="1" t="str">
        <f t="shared" si="496"/>
        <v/>
      </c>
      <c r="AF494" s="1" t="str">
        <f t="shared" si="493"/>
        <v>000000</v>
      </c>
      <c r="AG494" s="1" t="str">
        <f t="shared" si="494"/>
        <v/>
      </c>
      <c r="AH494" s="1">
        <f t="shared" si="497"/>
        <v>0</v>
      </c>
      <c r="AI494" s="197"/>
      <c r="AJ494" s="197"/>
    </row>
    <row r="495" spans="2:36" ht="19.5" thickTop="1">
      <c r="B495" s="195">
        <v>159</v>
      </c>
      <c r="C495" s="162"/>
      <c r="D495" s="165"/>
      <c r="E495" s="171"/>
      <c r="F495" s="166"/>
      <c r="G495" s="165"/>
      <c r="H495" s="171"/>
      <c r="I495" s="166"/>
      <c r="J495" s="165"/>
      <c r="K495" s="166"/>
      <c r="L495" s="165"/>
      <c r="M495" s="171"/>
      <c r="N495" s="166"/>
      <c r="O495" s="56"/>
      <c r="P495" s="156" t="s">
        <v>169</v>
      </c>
      <c r="Q495" s="159"/>
      <c r="R495" s="153"/>
      <c r="S495" s="156" t="str">
        <f t="shared" ref="S495" si="522">IF($Q495="","",IF(OR(RIGHT($Q495,1)="m",RIGHT($Q495,1)="H"),"分",""))</f>
        <v/>
      </c>
      <c r="T495" s="153"/>
      <c r="U495" s="157" t="str">
        <f t="shared" ref="U495" si="523">IF($Q495="","",IF(OR(RIGHT($Q495,1)="m",RIGHT($Q495,1)="H"),"秒","m"))</f>
        <v/>
      </c>
      <c r="V495" s="153"/>
      <c r="AB495" s="44"/>
      <c r="AC495" s="1" t="str">
        <f>IF($Q495="","0",VLOOKUP($Q495,登録データ!$Q$4:$R$19,2,FALSE))</f>
        <v>0</v>
      </c>
      <c r="AD495" s="1" t="str">
        <f t="shared" si="495"/>
        <v>00</v>
      </c>
      <c r="AE495" s="1" t="str">
        <f t="shared" si="496"/>
        <v/>
      </c>
      <c r="AF495" s="1" t="str">
        <f t="shared" si="493"/>
        <v>000000</v>
      </c>
      <c r="AG495" s="1" t="str">
        <f t="shared" si="494"/>
        <v/>
      </c>
      <c r="AH495" s="1">
        <f t="shared" si="497"/>
        <v>0</v>
      </c>
      <c r="AI495" s="197" t="str">
        <f>IF($C495="","",IF($C495="@",0,IF(COUNTIF($C$21:$C$620,$C495)=1,0,1)))</f>
        <v/>
      </c>
      <c r="AJ495" s="197" t="str">
        <f t="shared" ref="AJ495" si="524">IF($O495="","",IF(OR($O495="北海道",$O495="東京都",$O495="大阪府",$O495="京都府",RIGHT($O495,1)="県"),0,1))</f>
        <v/>
      </c>
    </row>
    <row r="496" spans="2:36">
      <c r="B496" s="122"/>
      <c r="C496" s="163"/>
      <c r="D496" s="167"/>
      <c r="E496" s="172"/>
      <c r="F496" s="168"/>
      <c r="G496" s="167"/>
      <c r="H496" s="172"/>
      <c r="I496" s="168"/>
      <c r="J496" s="167"/>
      <c r="K496" s="168"/>
      <c r="L496" s="167"/>
      <c r="M496" s="172"/>
      <c r="N496" s="168"/>
      <c r="O496" s="57"/>
      <c r="P496" s="157"/>
      <c r="Q496" s="160"/>
      <c r="R496" s="154"/>
      <c r="S496" s="157"/>
      <c r="T496" s="154"/>
      <c r="U496" s="157"/>
      <c r="V496" s="154"/>
      <c r="AB496" s="44"/>
      <c r="AC496" s="1" t="str">
        <f>IF($Q496="","0",VLOOKUP($Q496,登録データ!$Q$4:$R$19,2,FALSE))</f>
        <v>0</v>
      </c>
      <c r="AD496" s="1" t="str">
        <f t="shared" si="495"/>
        <v>00</v>
      </c>
      <c r="AE496" s="1" t="str">
        <f t="shared" si="496"/>
        <v/>
      </c>
      <c r="AF496" s="1" t="str">
        <f t="shared" si="493"/>
        <v>000000</v>
      </c>
      <c r="AG496" s="1" t="str">
        <f t="shared" si="494"/>
        <v/>
      </c>
      <c r="AH496" s="1">
        <f t="shared" si="497"/>
        <v>0</v>
      </c>
      <c r="AI496" s="197"/>
      <c r="AJ496" s="197"/>
    </row>
    <row r="497" spans="2:36" ht="19.5" thickBot="1">
      <c r="B497" s="196"/>
      <c r="C497" s="164"/>
      <c r="D497" s="169"/>
      <c r="E497" s="173"/>
      <c r="F497" s="170"/>
      <c r="G497" s="169"/>
      <c r="H497" s="173"/>
      <c r="I497" s="170"/>
      <c r="J497" s="169"/>
      <c r="K497" s="170"/>
      <c r="L497" s="169"/>
      <c r="M497" s="173"/>
      <c r="N497" s="170"/>
      <c r="O497" s="59"/>
      <c r="P497" s="158"/>
      <c r="Q497" s="161"/>
      <c r="R497" s="155"/>
      <c r="S497" s="158"/>
      <c r="T497" s="155"/>
      <c r="U497" s="158"/>
      <c r="V497" s="155"/>
      <c r="AB497" s="44"/>
      <c r="AC497" s="1" t="str">
        <f>IF($Q497="","0",VLOOKUP($Q497,登録データ!$Q$4:$R$19,2,FALSE))</f>
        <v>0</v>
      </c>
      <c r="AD497" s="1" t="str">
        <f t="shared" si="495"/>
        <v>00</v>
      </c>
      <c r="AE497" s="1" t="str">
        <f t="shared" si="496"/>
        <v/>
      </c>
      <c r="AF497" s="1" t="str">
        <f t="shared" si="493"/>
        <v>000000</v>
      </c>
      <c r="AG497" s="1" t="str">
        <f t="shared" si="494"/>
        <v/>
      </c>
      <c r="AH497" s="1">
        <f t="shared" si="497"/>
        <v>0</v>
      </c>
      <c r="AI497" s="197"/>
      <c r="AJ497" s="197"/>
    </row>
    <row r="498" spans="2:36" ht="19.5" thickTop="1">
      <c r="B498" s="195">
        <v>160</v>
      </c>
      <c r="C498" s="162"/>
      <c r="D498" s="165"/>
      <c r="E498" s="171"/>
      <c r="F498" s="166"/>
      <c r="G498" s="165"/>
      <c r="H498" s="171"/>
      <c r="I498" s="166"/>
      <c r="J498" s="165"/>
      <c r="K498" s="166"/>
      <c r="L498" s="165"/>
      <c r="M498" s="171"/>
      <c r="N498" s="166"/>
      <c r="O498" s="56"/>
      <c r="P498" s="156" t="s">
        <v>169</v>
      </c>
      <c r="Q498" s="159"/>
      <c r="R498" s="153"/>
      <c r="S498" s="156" t="str">
        <f t="shared" ref="S498" si="525">IF($Q498="","",IF(OR(RIGHT($Q498,1)="m",RIGHT($Q498,1)="H"),"分",""))</f>
        <v/>
      </c>
      <c r="T498" s="153"/>
      <c r="U498" s="157" t="str">
        <f t="shared" ref="U498" si="526">IF($Q498="","",IF(OR(RIGHT($Q498,1)="m",RIGHT($Q498,1)="H"),"秒","m"))</f>
        <v/>
      </c>
      <c r="V498" s="153"/>
      <c r="AB498" s="44"/>
      <c r="AC498" s="1" t="str">
        <f>IF($Q498="","0",VLOOKUP($Q498,登録データ!$Q$4:$R$19,2,FALSE))</f>
        <v>0</v>
      </c>
      <c r="AD498" s="1" t="str">
        <f t="shared" si="495"/>
        <v>00</v>
      </c>
      <c r="AE498" s="1" t="str">
        <f t="shared" si="496"/>
        <v/>
      </c>
      <c r="AF498" s="1" t="str">
        <f t="shared" si="493"/>
        <v>000000</v>
      </c>
      <c r="AG498" s="1" t="str">
        <f t="shared" si="494"/>
        <v/>
      </c>
      <c r="AH498" s="1">
        <f t="shared" si="497"/>
        <v>0</v>
      </c>
      <c r="AI498" s="197" t="str">
        <f>IF($C498="","",IF($C498="@",0,IF(COUNTIF($C$21:$C$620,$C498)=1,0,1)))</f>
        <v/>
      </c>
      <c r="AJ498" s="197" t="str">
        <f t="shared" ref="AJ498" si="527">IF($O498="","",IF(OR($O498="北海道",$O498="東京都",$O498="大阪府",$O498="京都府",RIGHT($O498,1)="県"),0,1))</f>
        <v/>
      </c>
    </row>
    <row r="499" spans="2:36">
      <c r="B499" s="122"/>
      <c r="C499" s="163"/>
      <c r="D499" s="167"/>
      <c r="E499" s="172"/>
      <c r="F499" s="168"/>
      <c r="G499" s="167"/>
      <c r="H499" s="172"/>
      <c r="I499" s="168"/>
      <c r="J499" s="167"/>
      <c r="K499" s="168"/>
      <c r="L499" s="167"/>
      <c r="M499" s="172"/>
      <c r="N499" s="168"/>
      <c r="O499" s="57"/>
      <c r="P499" s="157"/>
      <c r="Q499" s="160"/>
      <c r="R499" s="154"/>
      <c r="S499" s="157"/>
      <c r="T499" s="154"/>
      <c r="U499" s="157"/>
      <c r="V499" s="154"/>
      <c r="AB499" s="44"/>
      <c r="AC499" s="1" t="str">
        <f>IF($Q499="","0",VLOOKUP($Q499,登録データ!$Q$4:$R$19,2,FALSE))</f>
        <v>0</v>
      </c>
      <c r="AD499" s="1" t="str">
        <f t="shared" si="495"/>
        <v>00</v>
      </c>
      <c r="AE499" s="1" t="str">
        <f t="shared" si="496"/>
        <v/>
      </c>
      <c r="AF499" s="1" t="str">
        <f t="shared" si="493"/>
        <v>000000</v>
      </c>
      <c r="AG499" s="1" t="str">
        <f t="shared" si="494"/>
        <v/>
      </c>
      <c r="AH499" s="1">
        <f t="shared" si="497"/>
        <v>0</v>
      </c>
      <c r="AI499" s="197"/>
      <c r="AJ499" s="197"/>
    </row>
    <row r="500" spans="2:36" ht="19.5" thickBot="1">
      <c r="B500" s="196"/>
      <c r="C500" s="164"/>
      <c r="D500" s="169"/>
      <c r="E500" s="173"/>
      <c r="F500" s="170"/>
      <c r="G500" s="169"/>
      <c r="H500" s="173"/>
      <c r="I500" s="170"/>
      <c r="J500" s="169"/>
      <c r="K500" s="170"/>
      <c r="L500" s="169"/>
      <c r="M500" s="173"/>
      <c r="N500" s="170"/>
      <c r="O500" s="59"/>
      <c r="P500" s="158"/>
      <c r="Q500" s="161"/>
      <c r="R500" s="155"/>
      <c r="S500" s="158"/>
      <c r="T500" s="155"/>
      <c r="U500" s="158"/>
      <c r="V500" s="155"/>
      <c r="AB500" s="44"/>
      <c r="AC500" s="1" t="str">
        <f>IF($Q500="","0",VLOOKUP($Q500,登録データ!$Q$4:$R$19,2,FALSE))</f>
        <v>0</v>
      </c>
      <c r="AD500" s="1" t="str">
        <f t="shared" si="495"/>
        <v>00</v>
      </c>
      <c r="AE500" s="1" t="str">
        <f t="shared" si="496"/>
        <v/>
      </c>
      <c r="AF500" s="1" t="str">
        <f t="shared" si="493"/>
        <v>000000</v>
      </c>
      <c r="AG500" s="1" t="str">
        <f t="shared" si="494"/>
        <v/>
      </c>
      <c r="AH500" s="1">
        <f t="shared" si="497"/>
        <v>0</v>
      </c>
      <c r="AI500" s="197"/>
      <c r="AJ500" s="197"/>
    </row>
    <row r="501" spans="2:36" ht="19.5" thickTop="1">
      <c r="B501" s="195">
        <v>161</v>
      </c>
      <c r="C501" s="162"/>
      <c r="D501" s="165"/>
      <c r="E501" s="171"/>
      <c r="F501" s="166"/>
      <c r="G501" s="165"/>
      <c r="H501" s="171"/>
      <c r="I501" s="166"/>
      <c r="J501" s="165"/>
      <c r="K501" s="166"/>
      <c r="L501" s="165"/>
      <c r="M501" s="171"/>
      <c r="N501" s="166"/>
      <c r="O501" s="56"/>
      <c r="P501" s="156" t="s">
        <v>169</v>
      </c>
      <c r="Q501" s="159"/>
      <c r="R501" s="153"/>
      <c r="S501" s="156" t="str">
        <f t="shared" ref="S501" si="528">IF($Q501="","",IF(OR(RIGHT($Q501,1)="m",RIGHT($Q501,1)="H"),"分",""))</f>
        <v/>
      </c>
      <c r="T501" s="153"/>
      <c r="U501" s="157" t="str">
        <f t="shared" ref="U501" si="529">IF($Q501="","",IF(OR(RIGHT($Q501,1)="m",RIGHT($Q501,1)="H"),"秒","m"))</f>
        <v/>
      </c>
      <c r="V501" s="153"/>
      <c r="AB501" s="44"/>
      <c r="AC501" s="1" t="str">
        <f>IF($Q501="","0",VLOOKUP($Q501,登録データ!$Q$4:$R$19,2,FALSE))</f>
        <v>0</v>
      </c>
      <c r="AD501" s="1" t="str">
        <f t="shared" si="495"/>
        <v>00</v>
      </c>
      <c r="AE501" s="1" t="str">
        <f t="shared" si="496"/>
        <v/>
      </c>
      <c r="AF501" s="1" t="str">
        <f t="shared" si="493"/>
        <v>000000</v>
      </c>
      <c r="AG501" s="1" t="str">
        <f t="shared" si="494"/>
        <v/>
      </c>
      <c r="AH501" s="1">
        <f t="shared" si="497"/>
        <v>0</v>
      </c>
      <c r="AI501" s="197" t="str">
        <f>IF($C501="","",IF($C501="@",0,IF(COUNTIF($C$21:$C$620,$C501)=1,0,1)))</f>
        <v/>
      </c>
      <c r="AJ501" s="197" t="str">
        <f t="shared" ref="AJ501" si="530">IF($O501="","",IF(OR($O501="北海道",$O501="東京都",$O501="大阪府",$O501="京都府",RIGHT($O501,1)="県"),0,1))</f>
        <v/>
      </c>
    </row>
    <row r="502" spans="2:36">
      <c r="B502" s="122"/>
      <c r="C502" s="163"/>
      <c r="D502" s="167"/>
      <c r="E502" s="172"/>
      <c r="F502" s="168"/>
      <c r="G502" s="167"/>
      <c r="H502" s="172"/>
      <c r="I502" s="168"/>
      <c r="J502" s="167"/>
      <c r="K502" s="168"/>
      <c r="L502" s="167"/>
      <c r="M502" s="172"/>
      <c r="N502" s="168"/>
      <c r="O502" s="57"/>
      <c r="P502" s="157"/>
      <c r="Q502" s="160"/>
      <c r="R502" s="154"/>
      <c r="S502" s="157"/>
      <c r="T502" s="154"/>
      <c r="U502" s="157"/>
      <c r="V502" s="154"/>
      <c r="AB502" s="44"/>
      <c r="AC502" s="1" t="str">
        <f>IF($Q502="","0",VLOOKUP($Q502,登録データ!$Q$4:$R$19,2,FALSE))</f>
        <v>0</v>
      </c>
      <c r="AD502" s="1" t="str">
        <f t="shared" si="495"/>
        <v>00</v>
      </c>
      <c r="AE502" s="1" t="str">
        <f t="shared" si="496"/>
        <v/>
      </c>
      <c r="AF502" s="1" t="str">
        <f t="shared" si="493"/>
        <v>000000</v>
      </c>
      <c r="AG502" s="1" t="str">
        <f t="shared" si="494"/>
        <v/>
      </c>
      <c r="AH502" s="1">
        <f t="shared" si="497"/>
        <v>0</v>
      </c>
      <c r="AI502" s="197"/>
      <c r="AJ502" s="197"/>
    </row>
    <row r="503" spans="2:36" ht="19.5" thickBot="1">
      <c r="B503" s="196"/>
      <c r="C503" s="164"/>
      <c r="D503" s="169"/>
      <c r="E503" s="173"/>
      <c r="F503" s="170"/>
      <c r="G503" s="169"/>
      <c r="H503" s="173"/>
      <c r="I503" s="170"/>
      <c r="J503" s="169"/>
      <c r="K503" s="170"/>
      <c r="L503" s="169"/>
      <c r="M503" s="173"/>
      <c r="N503" s="170"/>
      <c r="O503" s="59"/>
      <c r="P503" s="158"/>
      <c r="Q503" s="161"/>
      <c r="R503" s="155"/>
      <c r="S503" s="158"/>
      <c r="T503" s="155"/>
      <c r="U503" s="158"/>
      <c r="V503" s="155"/>
      <c r="AB503" s="44"/>
      <c r="AC503" s="1" t="str">
        <f>IF($Q503="","0",VLOOKUP($Q503,登録データ!$Q$4:$R$19,2,FALSE))</f>
        <v>0</v>
      </c>
      <c r="AD503" s="1" t="str">
        <f t="shared" si="495"/>
        <v>00</v>
      </c>
      <c r="AE503" s="1" t="str">
        <f t="shared" si="496"/>
        <v/>
      </c>
      <c r="AF503" s="1" t="str">
        <f t="shared" si="493"/>
        <v>000000</v>
      </c>
      <c r="AG503" s="1" t="str">
        <f t="shared" si="494"/>
        <v/>
      </c>
      <c r="AH503" s="1">
        <f t="shared" si="497"/>
        <v>0</v>
      </c>
      <c r="AI503" s="197"/>
      <c r="AJ503" s="197"/>
    </row>
    <row r="504" spans="2:36" ht="19.5" thickTop="1">
      <c r="B504" s="195">
        <v>162</v>
      </c>
      <c r="C504" s="162"/>
      <c r="D504" s="165"/>
      <c r="E504" s="171"/>
      <c r="F504" s="166"/>
      <c r="G504" s="165"/>
      <c r="H504" s="171"/>
      <c r="I504" s="166"/>
      <c r="J504" s="165"/>
      <c r="K504" s="166"/>
      <c r="L504" s="165"/>
      <c r="M504" s="171"/>
      <c r="N504" s="166"/>
      <c r="O504" s="56"/>
      <c r="P504" s="156" t="s">
        <v>169</v>
      </c>
      <c r="Q504" s="159"/>
      <c r="R504" s="153"/>
      <c r="S504" s="156" t="str">
        <f t="shared" ref="S504" si="531">IF($Q504="","",IF(OR(RIGHT($Q504,1)="m",RIGHT($Q504,1)="H"),"分",""))</f>
        <v/>
      </c>
      <c r="T504" s="153"/>
      <c r="U504" s="157" t="str">
        <f t="shared" ref="U504" si="532">IF($Q504="","",IF(OR(RIGHT($Q504,1)="m",RIGHT($Q504,1)="H"),"秒","m"))</f>
        <v/>
      </c>
      <c r="V504" s="153"/>
      <c r="AB504" s="44"/>
      <c r="AC504" s="1" t="str">
        <f>IF($Q504="","0",VLOOKUP($Q504,登録データ!$Q$4:$R$19,2,FALSE))</f>
        <v>0</v>
      </c>
      <c r="AD504" s="1" t="str">
        <f t="shared" si="495"/>
        <v>00</v>
      </c>
      <c r="AE504" s="1" t="str">
        <f t="shared" si="496"/>
        <v/>
      </c>
      <c r="AF504" s="1" t="str">
        <f t="shared" si="493"/>
        <v>000000</v>
      </c>
      <c r="AG504" s="1" t="str">
        <f t="shared" si="494"/>
        <v/>
      </c>
      <c r="AH504" s="1">
        <f t="shared" si="497"/>
        <v>0</v>
      </c>
      <c r="AI504" s="197" t="str">
        <f>IF($C504="","",IF($C504="@",0,IF(COUNTIF($C$21:$C$620,$C504)=1,0,1)))</f>
        <v/>
      </c>
      <c r="AJ504" s="197" t="str">
        <f t="shared" ref="AJ504" si="533">IF($O504="","",IF(OR($O504="北海道",$O504="東京都",$O504="大阪府",$O504="京都府",RIGHT($O504,1)="県"),0,1))</f>
        <v/>
      </c>
    </row>
    <row r="505" spans="2:36">
      <c r="B505" s="122"/>
      <c r="C505" s="163"/>
      <c r="D505" s="167"/>
      <c r="E505" s="172"/>
      <c r="F505" s="168"/>
      <c r="G505" s="167"/>
      <c r="H505" s="172"/>
      <c r="I505" s="168"/>
      <c r="J505" s="167"/>
      <c r="K505" s="168"/>
      <c r="L505" s="167"/>
      <c r="M505" s="172"/>
      <c r="N505" s="168"/>
      <c r="O505" s="57"/>
      <c r="P505" s="157"/>
      <c r="Q505" s="160"/>
      <c r="R505" s="154"/>
      <c r="S505" s="157"/>
      <c r="T505" s="154"/>
      <c r="U505" s="157"/>
      <c r="V505" s="154"/>
      <c r="AB505" s="44"/>
      <c r="AC505" s="1" t="str">
        <f>IF($Q505="","0",VLOOKUP($Q505,登録データ!$Q$4:$R$19,2,FALSE))</f>
        <v>0</v>
      </c>
      <c r="AD505" s="1" t="str">
        <f t="shared" si="495"/>
        <v>00</v>
      </c>
      <c r="AE505" s="1" t="str">
        <f t="shared" si="496"/>
        <v/>
      </c>
      <c r="AF505" s="1" t="str">
        <f t="shared" si="493"/>
        <v>000000</v>
      </c>
      <c r="AG505" s="1" t="str">
        <f t="shared" si="494"/>
        <v/>
      </c>
      <c r="AH505" s="1">
        <f t="shared" si="497"/>
        <v>0</v>
      </c>
      <c r="AI505" s="197"/>
      <c r="AJ505" s="197"/>
    </row>
    <row r="506" spans="2:36" ht="19.5" thickBot="1">
      <c r="B506" s="196"/>
      <c r="C506" s="164"/>
      <c r="D506" s="169"/>
      <c r="E506" s="173"/>
      <c r="F506" s="170"/>
      <c r="G506" s="169"/>
      <c r="H506" s="173"/>
      <c r="I506" s="170"/>
      <c r="J506" s="169"/>
      <c r="K506" s="170"/>
      <c r="L506" s="169"/>
      <c r="M506" s="173"/>
      <c r="N506" s="170"/>
      <c r="O506" s="59"/>
      <c r="P506" s="158"/>
      <c r="Q506" s="161"/>
      <c r="R506" s="155"/>
      <c r="S506" s="158"/>
      <c r="T506" s="155"/>
      <c r="U506" s="158"/>
      <c r="V506" s="155"/>
      <c r="AB506" s="44"/>
      <c r="AC506" s="1" t="str">
        <f>IF($Q506="","0",VLOOKUP($Q506,登録データ!$Q$4:$R$19,2,FALSE))</f>
        <v>0</v>
      </c>
      <c r="AD506" s="1" t="str">
        <f t="shared" si="495"/>
        <v>00</v>
      </c>
      <c r="AE506" s="1" t="str">
        <f t="shared" si="496"/>
        <v/>
      </c>
      <c r="AF506" s="1" t="str">
        <f t="shared" si="493"/>
        <v>000000</v>
      </c>
      <c r="AG506" s="1" t="str">
        <f t="shared" si="494"/>
        <v/>
      </c>
      <c r="AH506" s="1">
        <f t="shared" si="497"/>
        <v>0</v>
      </c>
      <c r="AI506" s="197"/>
      <c r="AJ506" s="197"/>
    </row>
    <row r="507" spans="2:36" ht="19.5" thickTop="1">
      <c r="B507" s="195">
        <v>163</v>
      </c>
      <c r="C507" s="162"/>
      <c r="D507" s="165"/>
      <c r="E507" s="171"/>
      <c r="F507" s="166"/>
      <c r="G507" s="165"/>
      <c r="H507" s="171"/>
      <c r="I507" s="166"/>
      <c r="J507" s="165"/>
      <c r="K507" s="166"/>
      <c r="L507" s="165"/>
      <c r="M507" s="171"/>
      <c r="N507" s="166"/>
      <c r="O507" s="56"/>
      <c r="P507" s="156" t="s">
        <v>169</v>
      </c>
      <c r="Q507" s="159"/>
      <c r="R507" s="153"/>
      <c r="S507" s="156" t="str">
        <f t="shared" ref="S507" si="534">IF($Q507="","",IF(OR(RIGHT($Q507,1)="m",RIGHT($Q507,1)="H"),"分",""))</f>
        <v/>
      </c>
      <c r="T507" s="153"/>
      <c r="U507" s="157" t="str">
        <f t="shared" ref="U507" si="535">IF($Q507="","",IF(OR(RIGHT($Q507,1)="m",RIGHT($Q507,1)="H"),"秒","m"))</f>
        <v/>
      </c>
      <c r="V507" s="153"/>
      <c r="AB507" s="44"/>
      <c r="AC507" s="1" t="str">
        <f>IF($Q507="","0",VLOOKUP($Q507,登録データ!$Q$4:$R$19,2,FALSE))</f>
        <v>0</v>
      </c>
      <c r="AD507" s="1" t="str">
        <f t="shared" si="495"/>
        <v>00</v>
      </c>
      <c r="AE507" s="1" t="str">
        <f t="shared" si="496"/>
        <v/>
      </c>
      <c r="AF507" s="1" t="str">
        <f t="shared" si="493"/>
        <v>000000</v>
      </c>
      <c r="AG507" s="1" t="str">
        <f t="shared" si="494"/>
        <v/>
      </c>
      <c r="AH507" s="1">
        <f t="shared" si="497"/>
        <v>0</v>
      </c>
      <c r="AI507" s="197" t="str">
        <f>IF($C507="","",IF($C507="@",0,IF(COUNTIF($C$21:$C$620,$C507)=1,0,1)))</f>
        <v/>
      </c>
      <c r="AJ507" s="197" t="str">
        <f t="shared" ref="AJ507" si="536">IF($O507="","",IF(OR($O507="北海道",$O507="東京都",$O507="大阪府",$O507="京都府",RIGHT($O507,1)="県"),0,1))</f>
        <v/>
      </c>
    </row>
    <row r="508" spans="2:36">
      <c r="B508" s="122"/>
      <c r="C508" s="163"/>
      <c r="D508" s="167"/>
      <c r="E508" s="172"/>
      <c r="F508" s="168"/>
      <c r="G508" s="167"/>
      <c r="H508" s="172"/>
      <c r="I508" s="168"/>
      <c r="J508" s="167"/>
      <c r="K508" s="168"/>
      <c r="L508" s="167"/>
      <c r="M508" s="172"/>
      <c r="N508" s="168"/>
      <c r="O508" s="57"/>
      <c r="P508" s="157"/>
      <c r="Q508" s="160"/>
      <c r="R508" s="154"/>
      <c r="S508" s="157"/>
      <c r="T508" s="154"/>
      <c r="U508" s="157"/>
      <c r="V508" s="154"/>
      <c r="AB508" s="44"/>
      <c r="AC508" s="1" t="str">
        <f>IF($Q508="","0",VLOOKUP($Q508,登録データ!$Q$4:$R$19,2,FALSE))</f>
        <v>0</v>
      </c>
      <c r="AD508" s="1" t="str">
        <f t="shared" si="495"/>
        <v>00</v>
      </c>
      <c r="AE508" s="1" t="str">
        <f t="shared" si="496"/>
        <v/>
      </c>
      <c r="AF508" s="1" t="str">
        <f t="shared" si="493"/>
        <v>000000</v>
      </c>
      <c r="AG508" s="1" t="str">
        <f t="shared" si="494"/>
        <v/>
      </c>
      <c r="AH508" s="1">
        <f t="shared" si="497"/>
        <v>0</v>
      </c>
      <c r="AI508" s="197"/>
      <c r="AJ508" s="197"/>
    </row>
    <row r="509" spans="2:36" ht="19.5" thickBot="1">
      <c r="B509" s="196"/>
      <c r="C509" s="164"/>
      <c r="D509" s="169"/>
      <c r="E509" s="173"/>
      <c r="F509" s="170"/>
      <c r="G509" s="169"/>
      <c r="H509" s="173"/>
      <c r="I509" s="170"/>
      <c r="J509" s="169"/>
      <c r="K509" s="170"/>
      <c r="L509" s="169"/>
      <c r="M509" s="173"/>
      <c r="N509" s="170"/>
      <c r="O509" s="59"/>
      <c r="P509" s="158"/>
      <c r="Q509" s="161"/>
      <c r="R509" s="155"/>
      <c r="S509" s="158"/>
      <c r="T509" s="155"/>
      <c r="U509" s="158"/>
      <c r="V509" s="155"/>
      <c r="AB509" s="44"/>
      <c r="AC509" s="1" t="str">
        <f>IF($Q509="","0",VLOOKUP($Q509,登録データ!$Q$4:$R$19,2,FALSE))</f>
        <v>0</v>
      </c>
      <c r="AD509" s="1" t="str">
        <f t="shared" si="495"/>
        <v>00</v>
      </c>
      <c r="AE509" s="1" t="str">
        <f t="shared" si="496"/>
        <v/>
      </c>
      <c r="AF509" s="1" t="str">
        <f t="shared" si="493"/>
        <v>000000</v>
      </c>
      <c r="AG509" s="1" t="str">
        <f t="shared" si="494"/>
        <v/>
      </c>
      <c r="AH509" s="1">
        <f t="shared" si="497"/>
        <v>0</v>
      </c>
      <c r="AI509" s="197"/>
      <c r="AJ509" s="197"/>
    </row>
    <row r="510" spans="2:36" ht="19.5" thickTop="1">
      <c r="B510" s="195">
        <v>164</v>
      </c>
      <c r="C510" s="162"/>
      <c r="D510" s="165"/>
      <c r="E510" s="171"/>
      <c r="F510" s="166"/>
      <c r="G510" s="165"/>
      <c r="H510" s="171"/>
      <c r="I510" s="166"/>
      <c r="J510" s="165"/>
      <c r="K510" s="166"/>
      <c r="L510" s="165"/>
      <c r="M510" s="171"/>
      <c r="N510" s="166"/>
      <c r="O510" s="56"/>
      <c r="P510" s="156" t="s">
        <v>169</v>
      </c>
      <c r="Q510" s="159"/>
      <c r="R510" s="153"/>
      <c r="S510" s="156" t="str">
        <f t="shared" ref="S510" si="537">IF($Q510="","",IF(OR(RIGHT($Q510,1)="m",RIGHT($Q510,1)="H"),"分",""))</f>
        <v/>
      </c>
      <c r="T510" s="153"/>
      <c r="U510" s="157" t="str">
        <f t="shared" ref="U510" si="538">IF($Q510="","",IF(OR(RIGHT($Q510,1)="m",RIGHT($Q510,1)="H"),"秒","m"))</f>
        <v/>
      </c>
      <c r="V510" s="153"/>
      <c r="AB510" s="44"/>
      <c r="AC510" s="1" t="str">
        <f>IF($Q510="","0",VLOOKUP($Q510,登録データ!$Q$4:$R$19,2,FALSE))</f>
        <v>0</v>
      </c>
      <c r="AD510" s="1" t="str">
        <f t="shared" si="495"/>
        <v>00</v>
      </c>
      <c r="AE510" s="1" t="str">
        <f t="shared" si="496"/>
        <v/>
      </c>
      <c r="AF510" s="1" t="str">
        <f t="shared" si="493"/>
        <v>000000</v>
      </c>
      <c r="AG510" s="1" t="str">
        <f t="shared" si="494"/>
        <v/>
      </c>
      <c r="AH510" s="1">
        <f t="shared" si="497"/>
        <v>0</v>
      </c>
      <c r="AI510" s="197" t="str">
        <f>IF($C510="","",IF($C510="@",0,IF(COUNTIF($C$21:$C$620,$C510)=1,0,1)))</f>
        <v/>
      </c>
      <c r="AJ510" s="197" t="str">
        <f t="shared" ref="AJ510" si="539">IF($O510="","",IF(OR($O510="北海道",$O510="東京都",$O510="大阪府",$O510="京都府",RIGHT($O510,1)="県"),0,1))</f>
        <v/>
      </c>
    </row>
    <row r="511" spans="2:36">
      <c r="B511" s="122"/>
      <c r="C511" s="163"/>
      <c r="D511" s="167"/>
      <c r="E511" s="172"/>
      <c r="F511" s="168"/>
      <c r="G511" s="167"/>
      <c r="H511" s="172"/>
      <c r="I511" s="168"/>
      <c r="J511" s="167"/>
      <c r="K511" s="168"/>
      <c r="L511" s="167"/>
      <c r="M511" s="172"/>
      <c r="N511" s="168"/>
      <c r="O511" s="57"/>
      <c r="P511" s="157"/>
      <c r="Q511" s="160"/>
      <c r="R511" s="154"/>
      <c r="S511" s="157"/>
      <c r="T511" s="154"/>
      <c r="U511" s="157"/>
      <c r="V511" s="154"/>
      <c r="AB511" s="44"/>
      <c r="AC511" s="1" t="str">
        <f>IF($Q511="","0",VLOOKUP($Q511,登録データ!$Q$4:$R$19,2,FALSE))</f>
        <v>0</v>
      </c>
      <c r="AD511" s="1" t="str">
        <f t="shared" si="495"/>
        <v>00</v>
      </c>
      <c r="AE511" s="1" t="str">
        <f t="shared" si="496"/>
        <v/>
      </c>
      <c r="AF511" s="1" t="str">
        <f t="shared" si="493"/>
        <v>000000</v>
      </c>
      <c r="AG511" s="1" t="str">
        <f t="shared" si="494"/>
        <v/>
      </c>
      <c r="AH511" s="1">
        <f t="shared" si="497"/>
        <v>0</v>
      </c>
      <c r="AI511" s="197"/>
      <c r="AJ511" s="197"/>
    </row>
    <row r="512" spans="2:36" ht="19.5" thickBot="1">
      <c r="B512" s="196"/>
      <c r="C512" s="164"/>
      <c r="D512" s="169"/>
      <c r="E512" s="173"/>
      <c r="F512" s="170"/>
      <c r="G512" s="169"/>
      <c r="H512" s="173"/>
      <c r="I512" s="170"/>
      <c r="J512" s="169"/>
      <c r="K512" s="170"/>
      <c r="L512" s="169"/>
      <c r="M512" s="173"/>
      <c r="N512" s="170"/>
      <c r="O512" s="59"/>
      <c r="P512" s="158"/>
      <c r="Q512" s="161"/>
      <c r="R512" s="155"/>
      <c r="S512" s="158"/>
      <c r="T512" s="155"/>
      <c r="U512" s="158"/>
      <c r="V512" s="155"/>
      <c r="AB512" s="44"/>
      <c r="AC512" s="1" t="str">
        <f>IF($Q512="","0",VLOOKUP($Q512,登録データ!$Q$4:$R$19,2,FALSE))</f>
        <v>0</v>
      </c>
      <c r="AD512" s="1" t="str">
        <f t="shared" si="495"/>
        <v>00</v>
      </c>
      <c r="AE512" s="1" t="str">
        <f t="shared" si="496"/>
        <v/>
      </c>
      <c r="AF512" s="1" t="str">
        <f t="shared" si="493"/>
        <v>000000</v>
      </c>
      <c r="AG512" s="1" t="str">
        <f t="shared" si="494"/>
        <v/>
      </c>
      <c r="AH512" s="1">
        <f t="shared" si="497"/>
        <v>0</v>
      </c>
      <c r="AI512" s="197"/>
      <c r="AJ512" s="197"/>
    </row>
    <row r="513" spans="2:36" ht="19.5" thickTop="1">
      <c r="B513" s="195">
        <v>165</v>
      </c>
      <c r="C513" s="162"/>
      <c r="D513" s="165"/>
      <c r="E513" s="171"/>
      <c r="F513" s="166"/>
      <c r="G513" s="165"/>
      <c r="H513" s="171"/>
      <c r="I513" s="166"/>
      <c r="J513" s="165"/>
      <c r="K513" s="166"/>
      <c r="L513" s="165"/>
      <c r="M513" s="171"/>
      <c r="N513" s="166"/>
      <c r="O513" s="56"/>
      <c r="P513" s="156" t="s">
        <v>169</v>
      </c>
      <c r="Q513" s="159"/>
      <c r="R513" s="153"/>
      <c r="S513" s="156" t="str">
        <f t="shared" ref="S513" si="540">IF($Q513="","",IF(OR(RIGHT($Q513,1)="m",RIGHT($Q513,1)="H"),"分",""))</f>
        <v/>
      </c>
      <c r="T513" s="153"/>
      <c r="U513" s="157" t="str">
        <f t="shared" ref="U513" si="541">IF($Q513="","",IF(OR(RIGHT($Q513,1)="m",RIGHT($Q513,1)="H"),"秒","m"))</f>
        <v/>
      </c>
      <c r="V513" s="153"/>
      <c r="AB513" s="44"/>
      <c r="AC513" s="1" t="str">
        <f>IF($Q513="","0",VLOOKUP($Q513,登録データ!$Q$4:$R$19,2,FALSE))</f>
        <v>0</v>
      </c>
      <c r="AD513" s="1" t="str">
        <f t="shared" si="495"/>
        <v>00</v>
      </c>
      <c r="AE513" s="1" t="str">
        <f t="shared" si="496"/>
        <v/>
      </c>
      <c r="AF513" s="1" t="str">
        <f t="shared" si="493"/>
        <v>000000</v>
      </c>
      <c r="AG513" s="1" t="str">
        <f t="shared" si="494"/>
        <v/>
      </c>
      <c r="AH513" s="1">
        <f t="shared" si="497"/>
        <v>0</v>
      </c>
      <c r="AI513" s="197" t="str">
        <f>IF($C513="","",IF($C513="@",0,IF(COUNTIF($C$21:$C$620,$C513)=1,0,1)))</f>
        <v/>
      </c>
      <c r="AJ513" s="197" t="str">
        <f t="shared" ref="AJ513" si="542">IF($O513="","",IF(OR($O513="北海道",$O513="東京都",$O513="大阪府",$O513="京都府",RIGHT($O513,1)="県"),0,1))</f>
        <v/>
      </c>
    </row>
    <row r="514" spans="2:36">
      <c r="B514" s="122"/>
      <c r="C514" s="163"/>
      <c r="D514" s="167"/>
      <c r="E514" s="172"/>
      <c r="F514" s="168"/>
      <c r="G514" s="167"/>
      <c r="H514" s="172"/>
      <c r="I514" s="168"/>
      <c r="J514" s="167"/>
      <c r="K514" s="168"/>
      <c r="L514" s="167"/>
      <c r="M514" s="172"/>
      <c r="N514" s="168"/>
      <c r="O514" s="57"/>
      <c r="P514" s="157"/>
      <c r="Q514" s="160"/>
      <c r="R514" s="154"/>
      <c r="S514" s="157"/>
      <c r="T514" s="154"/>
      <c r="U514" s="157"/>
      <c r="V514" s="154"/>
      <c r="AB514" s="44"/>
      <c r="AC514" s="1" t="str">
        <f>IF($Q514="","0",VLOOKUP($Q514,登録データ!$Q$4:$R$19,2,FALSE))</f>
        <v>0</v>
      </c>
      <c r="AD514" s="1" t="str">
        <f t="shared" si="495"/>
        <v>00</v>
      </c>
      <c r="AE514" s="1" t="str">
        <f t="shared" si="496"/>
        <v/>
      </c>
      <c r="AF514" s="1" t="str">
        <f t="shared" si="493"/>
        <v>000000</v>
      </c>
      <c r="AG514" s="1" t="str">
        <f t="shared" si="494"/>
        <v/>
      </c>
      <c r="AH514" s="1">
        <f t="shared" si="497"/>
        <v>0</v>
      </c>
      <c r="AI514" s="197"/>
      <c r="AJ514" s="197"/>
    </row>
    <row r="515" spans="2:36" ht="19.5" thickBot="1">
      <c r="B515" s="196"/>
      <c r="C515" s="164"/>
      <c r="D515" s="169"/>
      <c r="E515" s="173"/>
      <c r="F515" s="170"/>
      <c r="G515" s="169"/>
      <c r="H515" s="173"/>
      <c r="I515" s="170"/>
      <c r="J515" s="169"/>
      <c r="K515" s="170"/>
      <c r="L515" s="169"/>
      <c r="M515" s="173"/>
      <c r="N515" s="170"/>
      <c r="O515" s="59"/>
      <c r="P515" s="158"/>
      <c r="Q515" s="161"/>
      <c r="R515" s="155"/>
      <c r="S515" s="158"/>
      <c r="T515" s="155"/>
      <c r="U515" s="158"/>
      <c r="V515" s="155"/>
      <c r="AB515" s="44"/>
      <c r="AC515" s="1" t="str">
        <f>IF($Q515="","0",VLOOKUP($Q515,登録データ!$Q$4:$R$19,2,FALSE))</f>
        <v>0</v>
      </c>
      <c r="AD515" s="1" t="str">
        <f t="shared" si="495"/>
        <v>00</v>
      </c>
      <c r="AE515" s="1" t="str">
        <f t="shared" si="496"/>
        <v/>
      </c>
      <c r="AF515" s="1" t="str">
        <f t="shared" si="493"/>
        <v>000000</v>
      </c>
      <c r="AG515" s="1" t="str">
        <f t="shared" si="494"/>
        <v/>
      </c>
      <c r="AH515" s="1">
        <f t="shared" si="497"/>
        <v>0</v>
      </c>
      <c r="AI515" s="197"/>
      <c r="AJ515" s="197"/>
    </row>
    <row r="516" spans="2:36" ht="19.5" thickTop="1">
      <c r="B516" s="195">
        <v>166</v>
      </c>
      <c r="C516" s="162"/>
      <c r="D516" s="165"/>
      <c r="E516" s="171"/>
      <c r="F516" s="166"/>
      <c r="G516" s="165"/>
      <c r="H516" s="171"/>
      <c r="I516" s="166"/>
      <c r="J516" s="165"/>
      <c r="K516" s="166"/>
      <c r="L516" s="165"/>
      <c r="M516" s="171"/>
      <c r="N516" s="166"/>
      <c r="O516" s="56"/>
      <c r="P516" s="156" t="s">
        <v>169</v>
      </c>
      <c r="Q516" s="159"/>
      <c r="R516" s="153"/>
      <c r="S516" s="156" t="str">
        <f t="shared" ref="S516" si="543">IF($Q516="","",IF(OR(RIGHT($Q516,1)="m",RIGHT($Q516,1)="H"),"分",""))</f>
        <v/>
      </c>
      <c r="T516" s="153"/>
      <c r="U516" s="157" t="str">
        <f t="shared" ref="U516" si="544">IF($Q516="","",IF(OR(RIGHT($Q516,1)="m",RIGHT($Q516,1)="H"),"秒","m"))</f>
        <v/>
      </c>
      <c r="V516" s="153"/>
      <c r="AB516" s="44"/>
      <c r="AC516" s="1" t="str">
        <f>IF($Q516="","0",VLOOKUP($Q516,登録データ!$Q$4:$R$19,2,FALSE))</f>
        <v>0</v>
      </c>
      <c r="AD516" s="1" t="str">
        <f t="shared" si="495"/>
        <v>00</v>
      </c>
      <c r="AE516" s="1" t="str">
        <f t="shared" si="496"/>
        <v/>
      </c>
      <c r="AF516" s="1" t="str">
        <f t="shared" si="493"/>
        <v>000000</v>
      </c>
      <c r="AG516" s="1" t="str">
        <f t="shared" si="494"/>
        <v/>
      </c>
      <c r="AH516" s="1">
        <f t="shared" si="497"/>
        <v>0</v>
      </c>
      <c r="AI516" s="197" t="str">
        <f>IF($C516="","",IF($C516="@",0,IF(COUNTIF($C$21:$C$620,$C516)=1,0,1)))</f>
        <v/>
      </c>
      <c r="AJ516" s="197" t="str">
        <f t="shared" ref="AJ516" si="545">IF($O516="","",IF(OR($O516="北海道",$O516="東京都",$O516="大阪府",$O516="京都府",RIGHT($O516,1)="県"),0,1))</f>
        <v/>
      </c>
    </row>
    <row r="517" spans="2:36">
      <c r="B517" s="122"/>
      <c r="C517" s="163"/>
      <c r="D517" s="167"/>
      <c r="E517" s="172"/>
      <c r="F517" s="168"/>
      <c r="G517" s="167"/>
      <c r="H517" s="172"/>
      <c r="I517" s="168"/>
      <c r="J517" s="167"/>
      <c r="K517" s="168"/>
      <c r="L517" s="167"/>
      <c r="M517" s="172"/>
      <c r="N517" s="168"/>
      <c r="O517" s="57"/>
      <c r="P517" s="157"/>
      <c r="Q517" s="160"/>
      <c r="R517" s="154"/>
      <c r="S517" s="157"/>
      <c r="T517" s="154"/>
      <c r="U517" s="157"/>
      <c r="V517" s="154"/>
      <c r="AB517" s="44"/>
      <c r="AC517" s="1" t="str">
        <f>IF($Q517="","0",VLOOKUP($Q517,登録データ!$Q$4:$R$19,2,FALSE))</f>
        <v>0</v>
      </c>
      <c r="AD517" s="1" t="str">
        <f t="shared" si="495"/>
        <v>00</v>
      </c>
      <c r="AE517" s="1" t="str">
        <f t="shared" si="496"/>
        <v/>
      </c>
      <c r="AF517" s="1" t="str">
        <f t="shared" si="493"/>
        <v>000000</v>
      </c>
      <c r="AG517" s="1" t="str">
        <f t="shared" si="494"/>
        <v/>
      </c>
      <c r="AH517" s="1">
        <f t="shared" si="497"/>
        <v>0</v>
      </c>
      <c r="AI517" s="197"/>
      <c r="AJ517" s="197"/>
    </row>
    <row r="518" spans="2:36" ht="19.5" thickBot="1">
      <c r="B518" s="196"/>
      <c r="C518" s="164"/>
      <c r="D518" s="169"/>
      <c r="E518" s="173"/>
      <c r="F518" s="170"/>
      <c r="G518" s="169"/>
      <c r="H518" s="173"/>
      <c r="I518" s="170"/>
      <c r="J518" s="169"/>
      <c r="K518" s="170"/>
      <c r="L518" s="169"/>
      <c r="M518" s="173"/>
      <c r="N518" s="170"/>
      <c r="O518" s="59"/>
      <c r="P518" s="158"/>
      <c r="Q518" s="161"/>
      <c r="R518" s="155"/>
      <c r="S518" s="158"/>
      <c r="T518" s="155"/>
      <c r="U518" s="158"/>
      <c r="V518" s="155"/>
      <c r="AB518" s="44"/>
      <c r="AC518" s="1" t="str">
        <f>IF($Q518="","0",VLOOKUP($Q518,登録データ!$Q$4:$R$19,2,FALSE))</f>
        <v>0</v>
      </c>
      <c r="AD518" s="1" t="str">
        <f t="shared" si="495"/>
        <v>00</v>
      </c>
      <c r="AE518" s="1" t="str">
        <f t="shared" si="496"/>
        <v/>
      </c>
      <c r="AF518" s="1" t="str">
        <f t="shared" si="493"/>
        <v>000000</v>
      </c>
      <c r="AG518" s="1" t="str">
        <f t="shared" si="494"/>
        <v/>
      </c>
      <c r="AH518" s="1">
        <f t="shared" si="497"/>
        <v>0</v>
      </c>
      <c r="AI518" s="197"/>
      <c r="AJ518" s="197"/>
    </row>
    <row r="519" spans="2:36" ht="19.5" thickTop="1">
      <c r="B519" s="195">
        <v>167</v>
      </c>
      <c r="C519" s="162"/>
      <c r="D519" s="165"/>
      <c r="E519" s="171"/>
      <c r="F519" s="166"/>
      <c r="G519" s="165"/>
      <c r="H519" s="171"/>
      <c r="I519" s="166"/>
      <c r="J519" s="165"/>
      <c r="K519" s="166"/>
      <c r="L519" s="165"/>
      <c r="M519" s="171"/>
      <c r="N519" s="166"/>
      <c r="O519" s="56"/>
      <c r="P519" s="156" t="s">
        <v>169</v>
      </c>
      <c r="Q519" s="159"/>
      <c r="R519" s="153"/>
      <c r="S519" s="156" t="str">
        <f t="shared" ref="S519" si="546">IF($Q519="","",IF(OR(RIGHT($Q519,1)="m",RIGHT($Q519,1)="H"),"分",""))</f>
        <v/>
      </c>
      <c r="T519" s="153"/>
      <c r="U519" s="157" t="str">
        <f t="shared" ref="U519" si="547">IF($Q519="","",IF(OR(RIGHT($Q519,1)="m",RIGHT($Q519,1)="H"),"秒","m"))</f>
        <v/>
      </c>
      <c r="V519" s="153"/>
      <c r="AB519" s="44"/>
      <c r="AC519" s="1" t="str">
        <f>IF($Q519="","0",VLOOKUP($Q519,登録データ!$Q$4:$R$19,2,FALSE))</f>
        <v>0</v>
      </c>
      <c r="AD519" s="1" t="str">
        <f t="shared" si="495"/>
        <v>00</v>
      </c>
      <c r="AE519" s="1" t="str">
        <f t="shared" si="496"/>
        <v/>
      </c>
      <c r="AF519" s="1" t="str">
        <f t="shared" si="493"/>
        <v>000000</v>
      </c>
      <c r="AG519" s="1" t="str">
        <f t="shared" si="494"/>
        <v/>
      </c>
      <c r="AH519" s="1">
        <f t="shared" si="497"/>
        <v>0</v>
      </c>
      <c r="AI519" s="197" t="str">
        <f>IF($C519="","",IF($C519="@",0,IF(COUNTIF($C$21:$C$620,$C519)=1,0,1)))</f>
        <v/>
      </c>
      <c r="AJ519" s="197" t="str">
        <f t="shared" ref="AJ519" si="548">IF($O519="","",IF(OR($O519="北海道",$O519="東京都",$O519="大阪府",$O519="京都府",RIGHT($O519,1)="県"),0,1))</f>
        <v/>
      </c>
    </row>
    <row r="520" spans="2:36">
      <c r="B520" s="122"/>
      <c r="C520" s="163"/>
      <c r="D520" s="167"/>
      <c r="E520" s="172"/>
      <c r="F520" s="168"/>
      <c r="G520" s="167"/>
      <c r="H520" s="172"/>
      <c r="I520" s="168"/>
      <c r="J520" s="167"/>
      <c r="K520" s="168"/>
      <c r="L520" s="167"/>
      <c r="M520" s="172"/>
      <c r="N520" s="168"/>
      <c r="O520" s="57"/>
      <c r="P520" s="157"/>
      <c r="Q520" s="160"/>
      <c r="R520" s="154"/>
      <c r="S520" s="157"/>
      <c r="T520" s="154"/>
      <c r="U520" s="157"/>
      <c r="V520" s="154"/>
      <c r="AB520" s="44"/>
      <c r="AC520" s="1" t="str">
        <f>IF($Q520="","0",VLOOKUP($Q520,登録データ!$Q$4:$R$19,2,FALSE))</f>
        <v>0</v>
      </c>
      <c r="AD520" s="1" t="str">
        <f t="shared" si="495"/>
        <v>00</v>
      </c>
      <c r="AE520" s="1" t="str">
        <f t="shared" si="496"/>
        <v/>
      </c>
      <c r="AF520" s="1" t="str">
        <f t="shared" si="493"/>
        <v>000000</v>
      </c>
      <c r="AG520" s="1" t="str">
        <f t="shared" si="494"/>
        <v/>
      </c>
      <c r="AH520" s="1">
        <f t="shared" si="497"/>
        <v>0</v>
      </c>
      <c r="AI520" s="197"/>
      <c r="AJ520" s="197"/>
    </row>
    <row r="521" spans="2:36" ht="19.5" thickBot="1">
      <c r="B521" s="196"/>
      <c r="C521" s="164"/>
      <c r="D521" s="169"/>
      <c r="E521" s="173"/>
      <c r="F521" s="170"/>
      <c r="G521" s="169"/>
      <c r="H521" s="173"/>
      <c r="I521" s="170"/>
      <c r="J521" s="169"/>
      <c r="K521" s="170"/>
      <c r="L521" s="169"/>
      <c r="M521" s="173"/>
      <c r="N521" s="170"/>
      <c r="O521" s="59"/>
      <c r="P521" s="158"/>
      <c r="Q521" s="161"/>
      <c r="R521" s="155"/>
      <c r="S521" s="158"/>
      <c r="T521" s="155"/>
      <c r="U521" s="158"/>
      <c r="V521" s="155"/>
      <c r="AB521" s="44"/>
      <c r="AC521" s="1" t="str">
        <f>IF($Q521="","0",VLOOKUP($Q521,登録データ!$Q$4:$R$19,2,FALSE))</f>
        <v>0</v>
      </c>
      <c r="AD521" s="1" t="str">
        <f t="shared" si="495"/>
        <v>00</v>
      </c>
      <c r="AE521" s="1" t="str">
        <f t="shared" si="496"/>
        <v/>
      </c>
      <c r="AF521" s="1" t="str">
        <f t="shared" si="493"/>
        <v>000000</v>
      </c>
      <c r="AG521" s="1" t="str">
        <f t="shared" si="494"/>
        <v/>
      </c>
      <c r="AH521" s="1">
        <f t="shared" si="497"/>
        <v>0</v>
      </c>
      <c r="AI521" s="197"/>
      <c r="AJ521" s="197"/>
    </row>
    <row r="522" spans="2:36" ht="19.5" thickTop="1">
      <c r="B522" s="195">
        <v>168</v>
      </c>
      <c r="C522" s="162"/>
      <c r="D522" s="165"/>
      <c r="E522" s="171"/>
      <c r="F522" s="166"/>
      <c r="G522" s="165"/>
      <c r="H522" s="171"/>
      <c r="I522" s="166"/>
      <c r="J522" s="165"/>
      <c r="K522" s="166"/>
      <c r="L522" s="165"/>
      <c r="M522" s="171"/>
      <c r="N522" s="166"/>
      <c r="O522" s="56"/>
      <c r="P522" s="156" t="s">
        <v>169</v>
      </c>
      <c r="Q522" s="159"/>
      <c r="R522" s="153"/>
      <c r="S522" s="156" t="str">
        <f t="shared" ref="S522" si="549">IF($Q522="","",IF(OR(RIGHT($Q522,1)="m",RIGHT($Q522,1)="H"),"分",""))</f>
        <v/>
      </c>
      <c r="T522" s="153"/>
      <c r="U522" s="157" t="str">
        <f t="shared" ref="U522" si="550">IF($Q522="","",IF(OR(RIGHT($Q522,1)="m",RIGHT($Q522,1)="H"),"秒","m"))</f>
        <v/>
      </c>
      <c r="V522" s="153"/>
      <c r="AB522" s="44"/>
      <c r="AC522" s="1" t="str">
        <f>IF($Q522="","0",VLOOKUP($Q522,登録データ!$Q$4:$R$19,2,FALSE))</f>
        <v>0</v>
      </c>
      <c r="AD522" s="1" t="str">
        <f t="shared" si="495"/>
        <v>00</v>
      </c>
      <c r="AE522" s="1" t="str">
        <f t="shared" si="496"/>
        <v/>
      </c>
      <c r="AF522" s="1" t="str">
        <f t="shared" si="493"/>
        <v>000000</v>
      </c>
      <c r="AG522" s="1" t="str">
        <f t="shared" si="494"/>
        <v/>
      </c>
      <c r="AH522" s="1">
        <f t="shared" si="497"/>
        <v>0</v>
      </c>
      <c r="AI522" s="197" t="str">
        <f>IF($C522="","",IF($C522="@",0,IF(COUNTIF($C$21:$C$620,$C522)=1,0,1)))</f>
        <v/>
      </c>
      <c r="AJ522" s="197" t="str">
        <f t="shared" ref="AJ522" si="551">IF($O522="","",IF(OR($O522="北海道",$O522="東京都",$O522="大阪府",$O522="京都府",RIGHT($O522,1)="県"),0,1))</f>
        <v/>
      </c>
    </row>
    <row r="523" spans="2:36">
      <c r="B523" s="122"/>
      <c r="C523" s="163"/>
      <c r="D523" s="167"/>
      <c r="E523" s="172"/>
      <c r="F523" s="168"/>
      <c r="G523" s="167"/>
      <c r="H523" s="172"/>
      <c r="I523" s="168"/>
      <c r="J523" s="167"/>
      <c r="K523" s="168"/>
      <c r="L523" s="167"/>
      <c r="M523" s="172"/>
      <c r="N523" s="168"/>
      <c r="O523" s="57"/>
      <c r="P523" s="157"/>
      <c r="Q523" s="160"/>
      <c r="R523" s="154"/>
      <c r="S523" s="157"/>
      <c r="T523" s="154"/>
      <c r="U523" s="157"/>
      <c r="V523" s="154"/>
      <c r="AB523" s="44"/>
      <c r="AC523" s="1" t="str">
        <f>IF($Q523="","0",VLOOKUP($Q523,登録データ!$Q$4:$R$19,2,FALSE))</f>
        <v>0</v>
      </c>
      <c r="AD523" s="1" t="str">
        <f t="shared" si="495"/>
        <v>00</v>
      </c>
      <c r="AE523" s="1" t="str">
        <f t="shared" si="496"/>
        <v/>
      </c>
      <c r="AF523" s="1" t="str">
        <f t="shared" si="493"/>
        <v>000000</v>
      </c>
      <c r="AG523" s="1" t="str">
        <f t="shared" si="494"/>
        <v/>
      </c>
      <c r="AH523" s="1">
        <f t="shared" si="497"/>
        <v>0</v>
      </c>
      <c r="AI523" s="197"/>
      <c r="AJ523" s="197"/>
    </row>
    <row r="524" spans="2:36" ht="19.5" thickBot="1">
      <c r="B524" s="196"/>
      <c r="C524" s="164"/>
      <c r="D524" s="169"/>
      <c r="E524" s="173"/>
      <c r="F524" s="170"/>
      <c r="G524" s="169"/>
      <c r="H524" s="173"/>
      <c r="I524" s="170"/>
      <c r="J524" s="169"/>
      <c r="K524" s="170"/>
      <c r="L524" s="169"/>
      <c r="M524" s="173"/>
      <c r="N524" s="170"/>
      <c r="O524" s="59"/>
      <c r="P524" s="158"/>
      <c r="Q524" s="161"/>
      <c r="R524" s="155"/>
      <c r="S524" s="158"/>
      <c r="T524" s="155"/>
      <c r="U524" s="158"/>
      <c r="V524" s="155"/>
      <c r="AB524" s="44"/>
      <c r="AC524" s="1" t="str">
        <f>IF($Q524="","0",VLOOKUP($Q524,登録データ!$Q$4:$R$19,2,FALSE))</f>
        <v>0</v>
      </c>
      <c r="AD524" s="1" t="str">
        <f t="shared" si="495"/>
        <v>00</v>
      </c>
      <c r="AE524" s="1" t="str">
        <f t="shared" si="496"/>
        <v/>
      </c>
      <c r="AF524" s="1" t="str">
        <f t="shared" si="493"/>
        <v>000000</v>
      </c>
      <c r="AG524" s="1" t="str">
        <f t="shared" si="494"/>
        <v/>
      </c>
      <c r="AH524" s="1">
        <f t="shared" si="497"/>
        <v>0</v>
      </c>
      <c r="AI524" s="197"/>
      <c r="AJ524" s="197"/>
    </row>
    <row r="525" spans="2:36" ht="19.5" thickTop="1">
      <c r="B525" s="195">
        <v>169</v>
      </c>
      <c r="C525" s="162"/>
      <c r="D525" s="165"/>
      <c r="E525" s="171"/>
      <c r="F525" s="166"/>
      <c r="G525" s="165"/>
      <c r="H525" s="171"/>
      <c r="I525" s="166"/>
      <c r="J525" s="165"/>
      <c r="K525" s="166"/>
      <c r="L525" s="165"/>
      <c r="M525" s="171"/>
      <c r="N525" s="166"/>
      <c r="O525" s="56"/>
      <c r="P525" s="156" t="s">
        <v>169</v>
      </c>
      <c r="Q525" s="159"/>
      <c r="R525" s="153"/>
      <c r="S525" s="156" t="str">
        <f t="shared" ref="S525" si="552">IF($Q525="","",IF(OR(RIGHT($Q525,1)="m",RIGHT($Q525,1)="H"),"分",""))</f>
        <v/>
      </c>
      <c r="T525" s="153"/>
      <c r="U525" s="157" t="str">
        <f t="shared" ref="U525" si="553">IF($Q525="","",IF(OR(RIGHT($Q525,1)="m",RIGHT($Q525,1)="H"),"秒","m"))</f>
        <v/>
      </c>
      <c r="V525" s="153"/>
      <c r="AB525" s="44"/>
      <c r="AC525" s="1" t="str">
        <f>IF($Q525="","0",VLOOKUP($Q525,登録データ!$Q$4:$R$19,2,FALSE))</f>
        <v>0</v>
      </c>
      <c r="AD525" s="1" t="str">
        <f t="shared" si="495"/>
        <v>00</v>
      </c>
      <c r="AE525" s="1" t="str">
        <f t="shared" si="496"/>
        <v/>
      </c>
      <c r="AF525" s="1" t="str">
        <f t="shared" si="493"/>
        <v>000000</v>
      </c>
      <c r="AG525" s="1" t="str">
        <f t="shared" si="494"/>
        <v/>
      </c>
      <c r="AH525" s="1">
        <f t="shared" si="497"/>
        <v>0</v>
      </c>
      <c r="AI525" s="197" t="str">
        <f>IF($C525="","",IF($C525="@",0,IF(COUNTIF($C$21:$C$620,$C525)=1,0,1)))</f>
        <v/>
      </c>
      <c r="AJ525" s="197" t="str">
        <f t="shared" ref="AJ525" si="554">IF($O525="","",IF(OR($O525="北海道",$O525="東京都",$O525="大阪府",$O525="京都府",RIGHT($O525,1)="県"),0,1))</f>
        <v/>
      </c>
    </row>
    <row r="526" spans="2:36">
      <c r="B526" s="122"/>
      <c r="C526" s="163"/>
      <c r="D526" s="167"/>
      <c r="E526" s="172"/>
      <c r="F526" s="168"/>
      <c r="G526" s="167"/>
      <c r="H526" s="172"/>
      <c r="I526" s="168"/>
      <c r="J526" s="167"/>
      <c r="K526" s="168"/>
      <c r="L526" s="167"/>
      <c r="M526" s="172"/>
      <c r="N526" s="168"/>
      <c r="O526" s="57"/>
      <c r="P526" s="157"/>
      <c r="Q526" s="160"/>
      <c r="R526" s="154"/>
      <c r="S526" s="157"/>
      <c r="T526" s="154"/>
      <c r="U526" s="157"/>
      <c r="V526" s="154"/>
      <c r="AB526" s="44"/>
      <c r="AC526" s="1" t="str">
        <f>IF($Q526="","0",VLOOKUP($Q526,登録データ!$Q$4:$R$19,2,FALSE))</f>
        <v>0</v>
      </c>
      <c r="AD526" s="1" t="str">
        <f t="shared" si="495"/>
        <v>00</v>
      </c>
      <c r="AE526" s="1" t="str">
        <f t="shared" si="496"/>
        <v/>
      </c>
      <c r="AF526" s="1" t="str">
        <f t="shared" si="493"/>
        <v>000000</v>
      </c>
      <c r="AG526" s="1" t="str">
        <f t="shared" si="494"/>
        <v/>
      </c>
      <c r="AH526" s="1">
        <f t="shared" si="497"/>
        <v>0</v>
      </c>
      <c r="AI526" s="197"/>
      <c r="AJ526" s="197"/>
    </row>
    <row r="527" spans="2:36" ht="19.5" thickBot="1">
      <c r="B527" s="196"/>
      <c r="C527" s="164"/>
      <c r="D527" s="169"/>
      <c r="E527" s="173"/>
      <c r="F527" s="170"/>
      <c r="G527" s="169"/>
      <c r="H527" s="173"/>
      <c r="I527" s="170"/>
      <c r="J527" s="169"/>
      <c r="K527" s="170"/>
      <c r="L527" s="169"/>
      <c r="M527" s="173"/>
      <c r="N527" s="170"/>
      <c r="O527" s="59"/>
      <c r="P527" s="158"/>
      <c r="Q527" s="161"/>
      <c r="R527" s="155"/>
      <c r="S527" s="158"/>
      <c r="T527" s="155"/>
      <c r="U527" s="158"/>
      <c r="V527" s="155"/>
      <c r="AB527" s="44"/>
      <c r="AC527" s="1" t="str">
        <f>IF($Q527="","0",VLOOKUP($Q527,登録データ!$Q$4:$R$19,2,FALSE))</f>
        <v>0</v>
      </c>
      <c r="AD527" s="1" t="str">
        <f t="shared" si="495"/>
        <v>00</v>
      </c>
      <c r="AE527" s="1" t="str">
        <f t="shared" si="496"/>
        <v/>
      </c>
      <c r="AF527" s="1" t="str">
        <f t="shared" si="493"/>
        <v>000000</v>
      </c>
      <c r="AG527" s="1" t="str">
        <f t="shared" si="494"/>
        <v/>
      </c>
      <c r="AH527" s="1">
        <f t="shared" si="497"/>
        <v>0</v>
      </c>
      <c r="AI527" s="197"/>
      <c r="AJ527" s="197"/>
    </row>
    <row r="528" spans="2:36" ht="19.5" thickTop="1">
      <c r="B528" s="195">
        <v>170</v>
      </c>
      <c r="C528" s="162"/>
      <c r="D528" s="165"/>
      <c r="E528" s="171"/>
      <c r="F528" s="166"/>
      <c r="G528" s="165"/>
      <c r="H528" s="171"/>
      <c r="I528" s="166"/>
      <c r="J528" s="165"/>
      <c r="K528" s="166"/>
      <c r="L528" s="165"/>
      <c r="M528" s="171"/>
      <c r="N528" s="166"/>
      <c r="O528" s="56"/>
      <c r="P528" s="156" t="s">
        <v>169</v>
      </c>
      <c r="Q528" s="159"/>
      <c r="R528" s="153"/>
      <c r="S528" s="156" t="str">
        <f t="shared" ref="S528" si="555">IF($Q528="","",IF(OR(RIGHT($Q528,1)="m",RIGHT($Q528,1)="H"),"分",""))</f>
        <v/>
      </c>
      <c r="T528" s="153"/>
      <c r="U528" s="157" t="str">
        <f t="shared" ref="U528" si="556">IF($Q528="","",IF(OR(RIGHT($Q528,1)="m",RIGHT($Q528,1)="H"),"秒","m"))</f>
        <v/>
      </c>
      <c r="V528" s="153"/>
      <c r="AB528" s="44"/>
      <c r="AC528" s="1" t="str">
        <f>IF($Q528="","0",VLOOKUP($Q528,登録データ!$Q$4:$R$19,2,FALSE))</f>
        <v>0</v>
      </c>
      <c r="AD528" s="1" t="str">
        <f t="shared" si="495"/>
        <v>00</v>
      </c>
      <c r="AE528" s="1" t="str">
        <f t="shared" si="496"/>
        <v/>
      </c>
      <c r="AF528" s="1" t="str">
        <f t="shared" si="493"/>
        <v>000000</v>
      </c>
      <c r="AG528" s="1" t="str">
        <f t="shared" si="494"/>
        <v/>
      </c>
      <c r="AH528" s="1">
        <f t="shared" si="497"/>
        <v>0</v>
      </c>
      <c r="AI528" s="197" t="str">
        <f>IF($C528="","",IF($C528="@",0,IF(COUNTIF($C$21:$C$620,$C528)=1,0,1)))</f>
        <v/>
      </c>
      <c r="AJ528" s="197" t="str">
        <f t="shared" ref="AJ528" si="557">IF($O528="","",IF(OR($O528="北海道",$O528="東京都",$O528="大阪府",$O528="京都府",RIGHT($O528,1)="県"),0,1))</f>
        <v/>
      </c>
    </row>
    <row r="529" spans="2:36">
      <c r="B529" s="122"/>
      <c r="C529" s="163"/>
      <c r="D529" s="167"/>
      <c r="E529" s="172"/>
      <c r="F529" s="168"/>
      <c r="G529" s="167"/>
      <c r="H529" s="172"/>
      <c r="I529" s="168"/>
      <c r="J529" s="167"/>
      <c r="K529" s="168"/>
      <c r="L529" s="167"/>
      <c r="M529" s="172"/>
      <c r="N529" s="168"/>
      <c r="O529" s="57"/>
      <c r="P529" s="157"/>
      <c r="Q529" s="160"/>
      <c r="R529" s="154"/>
      <c r="S529" s="157"/>
      <c r="T529" s="154"/>
      <c r="U529" s="157"/>
      <c r="V529" s="154"/>
      <c r="AB529" s="44"/>
      <c r="AC529" s="1" t="str">
        <f>IF($Q529="","0",VLOOKUP($Q529,登録データ!$Q$4:$R$19,2,FALSE))</f>
        <v>0</v>
      </c>
      <c r="AD529" s="1" t="str">
        <f t="shared" si="495"/>
        <v>00</v>
      </c>
      <c r="AE529" s="1" t="str">
        <f t="shared" si="496"/>
        <v/>
      </c>
      <c r="AF529" s="1" t="str">
        <f t="shared" si="493"/>
        <v>000000</v>
      </c>
      <c r="AG529" s="1" t="str">
        <f t="shared" si="494"/>
        <v/>
      </c>
      <c r="AH529" s="1">
        <f t="shared" si="497"/>
        <v>0</v>
      </c>
      <c r="AI529" s="197"/>
      <c r="AJ529" s="197"/>
    </row>
    <row r="530" spans="2:36" ht="19.5" thickBot="1">
      <c r="B530" s="196"/>
      <c r="C530" s="164"/>
      <c r="D530" s="169"/>
      <c r="E530" s="173"/>
      <c r="F530" s="170"/>
      <c r="G530" s="169"/>
      <c r="H530" s="173"/>
      <c r="I530" s="170"/>
      <c r="J530" s="169"/>
      <c r="K530" s="170"/>
      <c r="L530" s="169"/>
      <c r="M530" s="173"/>
      <c r="N530" s="170"/>
      <c r="O530" s="59"/>
      <c r="P530" s="158"/>
      <c r="Q530" s="161"/>
      <c r="R530" s="155"/>
      <c r="S530" s="158"/>
      <c r="T530" s="155"/>
      <c r="U530" s="158"/>
      <c r="V530" s="155"/>
      <c r="AB530" s="44"/>
      <c r="AC530" s="1" t="str">
        <f>IF($Q530="","0",VLOOKUP($Q530,登録データ!$Q$4:$R$19,2,FALSE))</f>
        <v>0</v>
      </c>
      <c r="AD530" s="1" t="str">
        <f t="shared" si="495"/>
        <v>00</v>
      </c>
      <c r="AE530" s="1" t="str">
        <f t="shared" si="496"/>
        <v/>
      </c>
      <c r="AF530" s="1" t="str">
        <f t="shared" si="493"/>
        <v>000000</v>
      </c>
      <c r="AG530" s="1" t="str">
        <f t="shared" si="494"/>
        <v/>
      </c>
      <c r="AH530" s="1">
        <f t="shared" si="497"/>
        <v>0</v>
      </c>
      <c r="AI530" s="197"/>
      <c r="AJ530" s="197"/>
    </row>
    <row r="531" spans="2:36" ht="19.5" thickTop="1">
      <c r="B531" s="195">
        <v>171</v>
      </c>
      <c r="C531" s="162"/>
      <c r="D531" s="165"/>
      <c r="E531" s="171"/>
      <c r="F531" s="166"/>
      <c r="G531" s="165"/>
      <c r="H531" s="171"/>
      <c r="I531" s="166"/>
      <c r="J531" s="165"/>
      <c r="K531" s="166"/>
      <c r="L531" s="165"/>
      <c r="M531" s="171"/>
      <c r="N531" s="166"/>
      <c r="O531" s="56"/>
      <c r="P531" s="156" t="s">
        <v>169</v>
      </c>
      <c r="Q531" s="159"/>
      <c r="R531" s="153"/>
      <c r="S531" s="156" t="str">
        <f t="shared" ref="S531" si="558">IF($Q531="","",IF(OR(RIGHT($Q531,1)="m",RIGHT($Q531,1)="H"),"分",""))</f>
        <v/>
      </c>
      <c r="T531" s="153"/>
      <c r="U531" s="157" t="str">
        <f t="shared" ref="U531" si="559">IF($Q531="","",IF(OR(RIGHT($Q531,1)="m",RIGHT($Q531,1)="H"),"秒","m"))</f>
        <v/>
      </c>
      <c r="V531" s="153"/>
      <c r="AB531" s="44"/>
      <c r="AC531" s="1" t="str">
        <f>IF($Q531="","0",VLOOKUP($Q531,登録データ!$Q$4:$R$19,2,FALSE))</f>
        <v>0</v>
      </c>
      <c r="AD531" s="1" t="str">
        <f t="shared" si="495"/>
        <v>00</v>
      </c>
      <c r="AE531" s="1" t="str">
        <f t="shared" si="496"/>
        <v/>
      </c>
      <c r="AF531" s="1" t="str">
        <f t="shared" si="493"/>
        <v>000000</v>
      </c>
      <c r="AG531" s="1" t="str">
        <f t="shared" si="494"/>
        <v/>
      </c>
      <c r="AH531" s="1">
        <f t="shared" si="497"/>
        <v>0</v>
      </c>
      <c r="AI531" s="197" t="str">
        <f>IF($C531="","",IF($C531="@",0,IF(COUNTIF($C$21:$C$620,$C531)=1,0,1)))</f>
        <v/>
      </c>
      <c r="AJ531" s="197" t="str">
        <f t="shared" ref="AJ531" si="560">IF($O531="","",IF(OR($O531="北海道",$O531="東京都",$O531="大阪府",$O531="京都府",RIGHT($O531,1)="県"),0,1))</f>
        <v/>
      </c>
    </row>
    <row r="532" spans="2:36">
      <c r="B532" s="122"/>
      <c r="C532" s="163"/>
      <c r="D532" s="167"/>
      <c r="E532" s="172"/>
      <c r="F532" s="168"/>
      <c r="G532" s="167"/>
      <c r="H532" s="172"/>
      <c r="I532" s="168"/>
      <c r="J532" s="167"/>
      <c r="K532" s="168"/>
      <c r="L532" s="167"/>
      <c r="M532" s="172"/>
      <c r="N532" s="168"/>
      <c r="O532" s="57"/>
      <c r="P532" s="157"/>
      <c r="Q532" s="160"/>
      <c r="R532" s="154"/>
      <c r="S532" s="157"/>
      <c r="T532" s="154"/>
      <c r="U532" s="157"/>
      <c r="V532" s="154"/>
      <c r="AB532" s="44"/>
      <c r="AC532" s="1" t="str">
        <f>IF($Q532="","0",VLOOKUP($Q532,登録データ!$Q$4:$R$19,2,FALSE))</f>
        <v>0</v>
      </c>
      <c r="AD532" s="1" t="str">
        <f t="shared" si="495"/>
        <v>00</v>
      </c>
      <c r="AE532" s="1" t="str">
        <f t="shared" si="496"/>
        <v/>
      </c>
      <c r="AF532" s="1" t="str">
        <f t="shared" si="493"/>
        <v>000000</v>
      </c>
      <c r="AG532" s="1" t="str">
        <f t="shared" si="494"/>
        <v/>
      </c>
      <c r="AH532" s="1">
        <f t="shared" si="497"/>
        <v>0</v>
      </c>
      <c r="AI532" s="197"/>
      <c r="AJ532" s="197"/>
    </row>
    <row r="533" spans="2:36" ht="19.5" thickBot="1">
      <c r="B533" s="196"/>
      <c r="C533" s="164"/>
      <c r="D533" s="169"/>
      <c r="E533" s="173"/>
      <c r="F533" s="170"/>
      <c r="G533" s="169"/>
      <c r="H533" s="173"/>
      <c r="I533" s="170"/>
      <c r="J533" s="169"/>
      <c r="K533" s="170"/>
      <c r="L533" s="169"/>
      <c r="M533" s="173"/>
      <c r="N533" s="170"/>
      <c r="O533" s="59"/>
      <c r="P533" s="158"/>
      <c r="Q533" s="161"/>
      <c r="R533" s="155"/>
      <c r="S533" s="158"/>
      <c r="T533" s="155"/>
      <c r="U533" s="158"/>
      <c r="V533" s="155"/>
      <c r="AB533" s="44"/>
      <c r="AC533" s="1" t="str">
        <f>IF($Q533="","0",VLOOKUP($Q533,登録データ!$Q$4:$R$19,2,FALSE))</f>
        <v>0</v>
      </c>
      <c r="AD533" s="1" t="str">
        <f t="shared" si="495"/>
        <v>00</v>
      </c>
      <c r="AE533" s="1" t="str">
        <f t="shared" si="496"/>
        <v/>
      </c>
      <c r="AF533" s="1" t="str">
        <f t="shared" ref="AF533:AF596" si="561">IF($AE533=2,IF($T533="","0000",CONCATENATE(RIGHT($T533+100,2),$AD533)),IF($T533="","000000",CONCATENATE(RIGHT($R533+100,2),RIGHT($T533+100,2),$AD533)))</f>
        <v>000000</v>
      </c>
      <c r="AG533" s="1" t="str">
        <f t="shared" ref="AG533:AG596" si="562">IF($Q533="","",CONCATENATE($AC533," ",IF($AE533=1,RIGHT($AF533+10000000,7),RIGHT($AF533+100000,5))))</f>
        <v/>
      </c>
      <c r="AH533" s="1">
        <f t="shared" si="497"/>
        <v>0</v>
      </c>
      <c r="AI533" s="197"/>
      <c r="AJ533" s="197"/>
    </row>
    <row r="534" spans="2:36" ht="19.5" thickTop="1">
      <c r="B534" s="195">
        <v>172</v>
      </c>
      <c r="C534" s="162"/>
      <c r="D534" s="165"/>
      <c r="E534" s="171"/>
      <c r="F534" s="166"/>
      <c r="G534" s="165"/>
      <c r="H534" s="171"/>
      <c r="I534" s="166"/>
      <c r="J534" s="165"/>
      <c r="K534" s="166"/>
      <c r="L534" s="165"/>
      <c r="M534" s="171"/>
      <c r="N534" s="166"/>
      <c r="O534" s="56"/>
      <c r="P534" s="156" t="s">
        <v>169</v>
      </c>
      <c r="Q534" s="159"/>
      <c r="R534" s="153"/>
      <c r="S534" s="156" t="str">
        <f t="shared" ref="S534" si="563">IF($Q534="","",IF(OR(RIGHT($Q534,1)="m",RIGHT($Q534,1)="H"),"分",""))</f>
        <v/>
      </c>
      <c r="T534" s="153"/>
      <c r="U534" s="157" t="str">
        <f t="shared" ref="U534" si="564">IF($Q534="","",IF(OR(RIGHT($Q534,1)="m",RIGHT($Q534,1)="H"),"秒","m"))</f>
        <v/>
      </c>
      <c r="V534" s="153"/>
      <c r="AB534" s="44"/>
      <c r="AC534" s="1" t="str">
        <f>IF($Q534="","0",VLOOKUP($Q534,登録データ!$Q$4:$R$19,2,FALSE))</f>
        <v>0</v>
      </c>
      <c r="AD534" s="1" t="str">
        <f t="shared" ref="AD534:AD597" si="565">IF($V534="","00",IF(LEN($V534)=1,$V534*10,$V534))</f>
        <v>00</v>
      </c>
      <c r="AE534" s="1" t="str">
        <f t="shared" ref="AE534:AE597" si="566">IF($Q534="","",IF(OR(RIGHT($Q534,1)="m",RIGHT($Q534,1)="H"),1,2))</f>
        <v/>
      </c>
      <c r="AF534" s="1" t="str">
        <f t="shared" si="561"/>
        <v>000000</v>
      </c>
      <c r="AG534" s="1" t="str">
        <f t="shared" si="562"/>
        <v/>
      </c>
      <c r="AH534" s="1">
        <f t="shared" ref="AH534:AH597" si="567">IF(OR(RIGHT($Q534,1)="m",RIGHT($Q534,1)="H",RIGHT($Q534,1)="W",RIGHT($Q534,1)="C"),IF(VALUE($Q534)&gt;59,1,0),0)</f>
        <v>0</v>
      </c>
      <c r="AI534" s="197" t="str">
        <f>IF($C534="","",IF($C534="@",0,IF(COUNTIF($C$21:$C$620,$C534)=1,0,1)))</f>
        <v/>
      </c>
      <c r="AJ534" s="197" t="str">
        <f t="shared" ref="AJ534" si="568">IF($O534="","",IF(OR($O534="北海道",$O534="東京都",$O534="大阪府",$O534="京都府",RIGHT($O534,1)="県"),0,1))</f>
        <v/>
      </c>
    </row>
    <row r="535" spans="2:36">
      <c r="B535" s="122"/>
      <c r="C535" s="163"/>
      <c r="D535" s="167"/>
      <c r="E535" s="172"/>
      <c r="F535" s="168"/>
      <c r="G535" s="167"/>
      <c r="H535" s="172"/>
      <c r="I535" s="168"/>
      <c r="J535" s="167"/>
      <c r="K535" s="168"/>
      <c r="L535" s="167"/>
      <c r="M535" s="172"/>
      <c r="N535" s="168"/>
      <c r="O535" s="57"/>
      <c r="P535" s="157"/>
      <c r="Q535" s="160"/>
      <c r="R535" s="154"/>
      <c r="S535" s="157"/>
      <c r="T535" s="154"/>
      <c r="U535" s="157"/>
      <c r="V535" s="154"/>
      <c r="AB535" s="44"/>
      <c r="AC535" s="1" t="str">
        <f>IF($Q535="","0",VLOOKUP($Q535,登録データ!$Q$4:$R$19,2,FALSE))</f>
        <v>0</v>
      </c>
      <c r="AD535" s="1" t="str">
        <f t="shared" si="565"/>
        <v>00</v>
      </c>
      <c r="AE535" s="1" t="str">
        <f t="shared" si="566"/>
        <v/>
      </c>
      <c r="AF535" s="1" t="str">
        <f t="shared" si="561"/>
        <v>000000</v>
      </c>
      <c r="AG535" s="1" t="str">
        <f t="shared" si="562"/>
        <v/>
      </c>
      <c r="AH535" s="1">
        <f t="shared" si="567"/>
        <v>0</v>
      </c>
      <c r="AI535" s="197"/>
      <c r="AJ535" s="197"/>
    </row>
    <row r="536" spans="2:36" ht="19.5" thickBot="1">
      <c r="B536" s="196"/>
      <c r="C536" s="164"/>
      <c r="D536" s="169"/>
      <c r="E536" s="173"/>
      <c r="F536" s="170"/>
      <c r="G536" s="169"/>
      <c r="H536" s="173"/>
      <c r="I536" s="170"/>
      <c r="J536" s="169"/>
      <c r="K536" s="170"/>
      <c r="L536" s="169"/>
      <c r="M536" s="173"/>
      <c r="N536" s="170"/>
      <c r="O536" s="59"/>
      <c r="P536" s="158"/>
      <c r="Q536" s="161"/>
      <c r="R536" s="155"/>
      <c r="S536" s="158"/>
      <c r="T536" s="155"/>
      <c r="U536" s="158"/>
      <c r="V536" s="155"/>
      <c r="AB536" s="44"/>
      <c r="AC536" s="1" t="str">
        <f>IF($Q536="","0",VLOOKUP($Q536,登録データ!$Q$4:$R$19,2,FALSE))</f>
        <v>0</v>
      </c>
      <c r="AD536" s="1" t="str">
        <f t="shared" si="565"/>
        <v>00</v>
      </c>
      <c r="AE536" s="1" t="str">
        <f t="shared" si="566"/>
        <v/>
      </c>
      <c r="AF536" s="1" t="str">
        <f t="shared" si="561"/>
        <v>000000</v>
      </c>
      <c r="AG536" s="1" t="str">
        <f t="shared" si="562"/>
        <v/>
      </c>
      <c r="AH536" s="1">
        <f t="shared" si="567"/>
        <v>0</v>
      </c>
      <c r="AI536" s="197"/>
      <c r="AJ536" s="197"/>
    </row>
    <row r="537" spans="2:36" ht="19.5" thickTop="1">
      <c r="B537" s="195">
        <v>173</v>
      </c>
      <c r="C537" s="162"/>
      <c r="D537" s="165"/>
      <c r="E537" s="171"/>
      <c r="F537" s="166"/>
      <c r="G537" s="165"/>
      <c r="H537" s="171"/>
      <c r="I537" s="166"/>
      <c r="J537" s="165"/>
      <c r="K537" s="166"/>
      <c r="L537" s="165"/>
      <c r="M537" s="171"/>
      <c r="N537" s="166"/>
      <c r="O537" s="56"/>
      <c r="P537" s="156" t="s">
        <v>169</v>
      </c>
      <c r="Q537" s="159"/>
      <c r="R537" s="153"/>
      <c r="S537" s="156" t="str">
        <f t="shared" ref="S537" si="569">IF($Q537="","",IF(OR(RIGHT($Q537,1)="m",RIGHT($Q537,1)="H"),"分",""))</f>
        <v/>
      </c>
      <c r="T537" s="153"/>
      <c r="U537" s="157" t="str">
        <f t="shared" ref="U537" si="570">IF($Q537="","",IF(OR(RIGHT($Q537,1)="m",RIGHT($Q537,1)="H"),"秒","m"))</f>
        <v/>
      </c>
      <c r="V537" s="153"/>
      <c r="AB537" s="44"/>
      <c r="AC537" s="1" t="str">
        <f>IF($Q537="","0",VLOOKUP($Q537,登録データ!$Q$4:$R$19,2,FALSE))</f>
        <v>0</v>
      </c>
      <c r="AD537" s="1" t="str">
        <f t="shared" si="565"/>
        <v>00</v>
      </c>
      <c r="AE537" s="1" t="str">
        <f t="shared" si="566"/>
        <v/>
      </c>
      <c r="AF537" s="1" t="str">
        <f t="shared" si="561"/>
        <v>000000</v>
      </c>
      <c r="AG537" s="1" t="str">
        <f t="shared" si="562"/>
        <v/>
      </c>
      <c r="AH537" s="1">
        <f t="shared" si="567"/>
        <v>0</v>
      </c>
      <c r="AI537" s="197" t="str">
        <f>IF($C537="","",IF($C537="@",0,IF(COUNTIF($C$21:$C$620,$C537)=1,0,1)))</f>
        <v/>
      </c>
      <c r="AJ537" s="197" t="str">
        <f t="shared" ref="AJ537" si="571">IF($O537="","",IF(OR($O537="北海道",$O537="東京都",$O537="大阪府",$O537="京都府",RIGHT($O537,1)="県"),0,1))</f>
        <v/>
      </c>
    </row>
    <row r="538" spans="2:36">
      <c r="B538" s="122"/>
      <c r="C538" s="163"/>
      <c r="D538" s="167"/>
      <c r="E538" s="172"/>
      <c r="F538" s="168"/>
      <c r="G538" s="167"/>
      <c r="H538" s="172"/>
      <c r="I538" s="168"/>
      <c r="J538" s="167"/>
      <c r="K538" s="168"/>
      <c r="L538" s="167"/>
      <c r="M538" s="172"/>
      <c r="N538" s="168"/>
      <c r="O538" s="57"/>
      <c r="P538" s="157"/>
      <c r="Q538" s="160"/>
      <c r="R538" s="154"/>
      <c r="S538" s="157"/>
      <c r="T538" s="154"/>
      <c r="U538" s="157"/>
      <c r="V538" s="154"/>
      <c r="AB538" s="44"/>
      <c r="AC538" s="1" t="str">
        <f>IF($Q538="","0",VLOOKUP($Q538,登録データ!$Q$4:$R$19,2,FALSE))</f>
        <v>0</v>
      </c>
      <c r="AD538" s="1" t="str">
        <f t="shared" si="565"/>
        <v>00</v>
      </c>
      <c r="AE538" s="1" t="str">
        <f t="shared" si="566"/>
        <v/>
      </c>
      <c r="AF538" s="1" t="str">
        <f t="shared" si="561"/>
        <v>000000</v>
      </c>
      <c r="AG538" s="1" t="str">
        <f t="shared" si="562"/>
        <v/>
      </c>
      <c r="AH538" s="1">
        <f t="shared" si="567"/>
        <v>0</v>
      </c>
      <c r="AI538" s="197"/>
      <c r="AJ538" s="197"/>
    </row>
    <row r="539" spans="2:36" ht="19.5" thickBot="1">
      <c r="B539" s="196"/>
      <c r="C539" s="164"/>
      <c r="D539" s="169"/>
      <c r="E539" s="173"/>
      <c r="F539" s="170"/>
      <c r="G539" s="169"/>
      <c r="H539" s="173"/>
      <c r="I539" s="170"/>
      <c r="J539" s="169"/>
      <c r="K539" s="170"/>
      <c r="L539" s="169"/>
      <c r="M539" s="173"/>
      <c r="N539" s="170"/>
      <c r="O539" s="59"/>
      <c r="P539" s="158"/>
      <c r="Q539" s="161"/>
      <c r="R539" s="155"/>
      <c r="S539" s="158"/>
      <c r="T539" s="155"/>
      <c r="U539" s="158"/>
      <c r="V539" s="155"/>
      <c r="AB539" s="44"/>
      <c r="AC539" s="1" t="str">
        <f>IF($Q539="","0",VLOOKUP($Q539,登録データ!$Q$4:$R$19,2,FALSE))</f>
        <v>0</v>
      </c>
      <c r="AD539" s="1" t="str">
        <f t="shared" si="565"/>
        <v>00</v>
      </c>
      <c r="AE539" s="1" t="str">
        <f t="shared" si="566"/>
        <v/>
      </c>
      <c r="AF539" s="1" t="str">
        <f t="shared" si="561"/>
        <v>000000</v>
      </c>
      <c r="AG539" s="1" t="str">
        <f t="shared" si="562"/>
        <v/>
      </c>
      <c r="AH539" s="1">
        <f t="shared" si="567"/>
        <v>0</v>
      </c>
      <c r="AI539" s="197"/>
      <c r="AJ539" s="197"/>
    </row>
    <row r="540" spans="2:36" ht="19.5" thickTop="1">
      <c r="B540" s="195">
        <v>174</v>
      </c>
      <c r="C540" s="162"/>
      <c r="D540" s="165"/>
      <c r="E540" s="171"/>
      <c r="F540" s="166"/>
      <c r="G540" s="165"/>
      <c r="H540" s="171"/>
      <c r="I540" s="166"/>
      <c r="J540" s="165"/>
      <c r="K540" s="166"/>
      <c r="L540" s="165"/>
      <c r="M540" s="171"/>
      <c r="N540" s="166"/>
      <c r="O540" s="56"/>
      <c r="P540" s="156" t="s">
        <v>169</v>
      </c>
      <c r="Q540" s="159"/>
      <c r="R540" s="153"/>
      <c r="S540" s="156" t="str">
        <f t="shared" ref="S540" si="572">IF($Q540="","",IF(OR(RIGHT($Q540,1)="m",RIGHT($Q540,1)="H"),"分",""))</f>
        <v/>
      </c>
      <c r="T540" s="153"/>
      <c r="U540" s="157" t="str">
        <f t="shared" ref="U540" si="573">IF($Q540="","",IF(OR(RIGHT($Q540,1)="m",RIGHT($Q540,1)="H"),"秒","m"))</f>
        <v/>
      </c>
      <c r="V540" s="153"/>
      <c r="AB540" s="44"/>
      <c r="AC540" s="1" t="str">
        <f>IF($Q540="","0",VLOOKUP($Q540,登録データ!$Q$4:$R$19,2,FALSE))</f>
        <v>0</v>
      </c>
      <c r="AD540" s="1" t="str">
        <f t="shared" si="565"/>
        <v>00</v>
      </c>
      <c r="AE540" s="1" t="str">
        <f t="shared" si="566"/>
        <v/>
      </c>
      <c r="AF540" s="1" t="str">
        <f t="shared" si="561"/>
        <v>000000</v>
      </c>
      <c r="AG540" s="1" t="str">
        <f t="shared" si="562"/>
        <v/>
      </c>
      <c r="AH540" s="1">
        <f t="shared" si="567"/>
        <v>0</v>
      </c>
      <c r="AI540" s="197" t="str">
        <f>IF($C540="","",IF($C540="@",0,IF(COUNTIF($C$21:$C$620,$C540)=1,0,1)))</f>
        <v/>
      </c>
      <c r="AJ540" s="197" t="str">
        <f t="shared" ref="AJ540" si="574">IF($O540="","",IF(OR($O540="北海道",$O540="東京都",$O540="大阪府",$O540="京都府",RIGHT($O540,1)="県"),0,1))</f>
        <v/>
      </c>
    </row>
    <row r="541" spans="2:36">
      <c r="B541" s="122"/>
      <c r="C541" s="163"/>
      <c r="D541" s="167"/>
      <c r="E541" s="172"/>
      <c r="F541" s="168"/>
      <c r="G541" s="167"/>
      <c r="H541" s="172"/>
      <c r="I541" s="168"/>
      <c r="J541" s="167"/>
      <c r="K541" s="168"/>
      <c r="L541" s="167"/>
      <c r="M541" s="172"/>
      <c r="N541" s="168"/>
      <c r="O541" s="57"/>
      <c r="P541" s="157"/>
      <c r="Q541" s="160"/>
      <c r="R541" s="154"/>
      <c r="S541" s="157"/>
      <c r="T541" s="154"/>
      <c r="U541" s="157"/>
      <c r="V541" s="154"/>
      <c r="AB541" s="44"/>
      <c r="AC541" s="1" t="str">
        <f>IF($Q541="","0",VLOOKUP($Q541,登録データ!$Q$4:$R$19,2,FALSE))</f>
        <v>0</v>
      </c>
      <c r="AD541" s="1" t="str">
        <f t="shared" si="565"/>
        <v>00</v>
      </c>
      <c r="AE541" s="1" t="str">
        <f t="shared" si="566"/>
        <v/>
      </c>
      <c r="AF541" s="1" t="str">
        <f t="shared" si="561"/>
        <v>000000</v>
      </c>
      <c r="AG541" s="1" t="str">
        <f t="shared" si="562"/>
        <v/>
      </c>
      <c r="AH541" s="1">
        <f t="shared" si="567"/>
        <v>0</v>
      </c>
      <c r="AI541" s="197"/>
      <c r="AJ541" s="197"/>
    </row>
    <row r="542" spans="2:36" ht="19.5" thickBot="1">
      <c r="B542" s="196"/>
      <c r="C542" s="164"/>
      <c r="D542" s="169"/>
      <c r="E542" s="173"/>
      <c r="F542" s="170"/>
      <c r="G542" s="169"/>
      <c r="H542" s="173"/>
      <c r="I542" s="170"/>
      <c r="J542" s="169"/>
      <c r="K542" s="170"/>
      <c r="L542" s="169"/>
      <c r="M542" s="173"/>
      <c r="N542" s="170"/>
      <c r="O542" s="59"/>
      <c r="P542" s="158"/>
      <c r="Q542" s="161"/>
      <c r="R542" s="155"/>
      <c r="S542" s="158"/>
      <c r="T542" s="155"/>
      <c r="U542" s="158"/>
      <c r="V542" s="155"/>
      <c r="AB542" s="44"/>
      <c r="AC542" s="1" t="str">
        <f>IF($Q542="","0",VLOOKUP($Q542,登録データ!$Q$4:$R$19,2,FALSE))</f>
        <v>0</v>
      </c>
      <c r="AD542" s="1" t="str">
        <f t="shared" si="565"/>
        <v>00</v>
      </c>
      <c r="AE542" s="1" t="str">
        <f t="shared" si="566"/>
        <v/>
      </c>
      <c r="AF542" s="1" t="str">
        <f t="shared" si="561"/>
        <v>000000</v>
      </c>
      <c r="AG542" s="1" t="str">
        <f t="shared" si="562"/>
        <v/>
      </c>
      <c r="AH542" s="1">
        <f t="shared" si="567"/>
        <v>0</v>
      </c>
      <c r="AI542" s="197"/>
      <c r="AJ542" s="197"/>
    </row>
    <row r="543" spans="2:36" ht="19.5" thickTop="1">
      <c r="B543" s="195">
        <v>175</v>
      </c>
      <c r="C543" s="162"/>
      <c r="D543" s="165"/>
      <c r="E543" s="171"/>
      <c r="F543" s="166"/>
      <c r="G543" s="165"/>
      <c r="H543" s="171"/>
      <c r="I543" s="166"/>
      <c r="J543" s="165"/>
      <c r="K543" s="166"/>
      <c r="L543" s="165"/>
      <c r="M543" s="171"/>
      <c r="N543" s="166"/>
      <c r="O543" s="56"/>
      <c r="P543" s="156" t="s">
        <v>169</v>
      </c>
      <c r="Q543" s="159"/>
      <c r="R543" s="153"/>
      <c r="S543" s="156" t="str">
        <f t="shared" ref="S543" si="575">IF($Q543="","",IF(OR(RIGHT($Q543,1)="m",RIGHT($Q543,1)="H"),"分",""))</f>
        <v/>
      </c>
      <c r="T543" s="153"/>
      <c r="U543" s="157" t="str">
        <f t="shared" ref="U543" si="576">IF($Q543="","",IF(OR(RIGHT($Q543,1)="m",RIGHT($Q543,1)="H"),"秒","m"))</f>
        <v/>
      </c>
      <c r="V543" s="153"/>
      <c r="AB543" s="44"/>
      <c r="AC543" s="1" t="str">
        <f>IF($Q543="","0",VLOOKUP($Q543,登録データ!$Q$4:$R$19,2,FALSE))</f>
        <v>0</v>
      </c>
      <c r="AD543" s="1" t="str">
        <f t="shared" si="565"/>
        <v>00</v>
      </c>
      <c r="AE543" s="1" t="str">
        <f t="shared" si="566"/>
        <v/>
      </c>
      <c r="AF543" s="1" t="str">
        <f t="shared" si="561"/>
        <v>000000</v>
      </c>
      <c r="AG543" s="1" t="str">
        <f t="shared" si="562"/>
        <v/>
      </c>
      <c r="AH543" s="1">
        <f t="shared" si="567"/>
        <v>0</v>
      </c>
      <c r="AI543" s="197" t="str">
        <f>IF($C543="","",IF($C543="@",0,IF(COUNTIF($C$21:$C$620,$C543)=1,0,1)))</f>
        <v/>
      </c>
      <c r="AJ543" s="197" t="str">
        <f t="shared" ref="AJ543" si="577">IF($O543="","",IF(OR($O543="北海道",$O543="東京都",$O543="大阪府",$O543="京都府",RIGHT($O543,1)="県"),0,1))</f>
        <v/>
      </c>
    </row>
    <row r="544" spans="2:36">
      <c r="B544" s="122"/>
      <c r="C544" s="163"/>
      <c r="D544" s="167"/>
      <c r="E544" s="172"/>
      <c r="F544" s="168"/>
      <c r="G544" s="167"/>
      <c r="H544" s="172"/>
      <c r="I544" s="168"/>
      <c r="J544" s="167"/>
      <c r="K544" s="168"/>
      <c r="L544" s="167"/>
      <c r="M544" s="172"/>
      <c r="N544" s="168"/>
      <c r="O544" s="57"/>
      <c r="P544" s="157"/>
      <c r="Q544" s="160"/>
      <c r="R544" s="154"/>
      <c r="S544" s="157"/>
      <c r="T544" s="154"/>
      <c r="U544" s="157"/>
      <c r="V544" s="154"/>
      <c r="AB544" s="44"/>
      <c r="AC544" s="1" t="str">
        <f>IF($Q544="","0",VLOOKUP($Q544,登録データ!$Q$4:$R$19,2,FALSE))</f>
        <v>0</v>
      </c>
      <c r="AD544" s="1" t="str">
        <f t="shared" si="565"/>
        <v>00</v>
      </c>
      <c r="AE544" s="1" t="str">
        <f t="shared" si="566"/>
        <v/>
      </c>
      <c r="AF544" s="1" t="str">
        <f t="shared" si="561"/>
        <v>000000</v>
      </c>
      <c r="AG544" s="1" t="str">
        <f t="shared" si="562"/>
        <v/>
      </c>
      <c r="AH544" s="1">
        <f t="shared" si="567"/>
        <v>0</v>
      </c>
      <c r="AI544" s="197"/>
      <c r="AJ544" s="197"/>
    </row>
    <row r="545" spans="2:36" ht="19.5" thickBot="1">
      <c r="B545" s="196"/>
      <c r="C545" s="164"/>
      <c r="D545" s="169"/>
      <c r="E545" s="173"/>
      <c r="F545" s="170"/>
      <c r="G545" s="169"/>
      <c r="H545" s="173"/>
      <c r="I545" s="170"/>
      <c r="J545" s="169"/>
      <c r="K545" s="170"/>
      <c r="L545" s="169"/>
      <c r="M545" s="173"/>
      <c r="N545" s="170"/>
      <c r="O545" s="59"/>
      <c r="P545" s="158"/>
      <c r="Q545" s="161"/>
      <c r="R545" s="155"/>
      <c r="S545" s="158"/>
      <c r="T545" s="155"/>
      <c r="U545" s="158"/>
      <c r="V545" s="155"/>
      <c r="AB545" s="44"/>
      <c r="AC545" s="1" t="str">
        <f>IF($Q545="","0",VLOOKUP($Q545,登録データ!$Q$4:$R$19,2,FALSE))</f>
        <v>0</v>
      </c>
      <c r="AD545" s="1" t="str">
        <f t="shared" si="565"/>
        <v>00</v>
      </c>
      <c r="AE545" s="1" t="str">
        <f t="shared" si="566"/>
        <v/>
      </c>
      <c r="AF545" s="1" t="str">
        <f t="shared" si="561"/>
        <v>000000</v>
      </c>
      <c r="AG545" s="1" t="str">
        <f t="shared" si="562"/>
        <v/>
      </c>
      <c r="AH545" s="1">
        <f t="shared" si="567"/>
        <v>0</v>
      </c>
      <c r="AI545" s="197"/>
      <c r="AJ545" s="197"/>
    </row>
    <row r="546" spans="2:36" ht="19.5" thickTop="1">
      <c r="B546" s="195">
        <v>176</v>
      </c>
      <c r="C546" s="162"/>
      <c r="D546" s="165"/>
      <c r="E546" s="171"/>
      <c r="F546" s="166"/>
      <c r="G546" s="165"/>
      <c r="H546" s="171"/>
      <c r="I546" s="166"/>
      <c r="J546" s="165"/>
      <c r="K546" s="166"/>
      <c r="L546" s="165"/>
      <c r="M546" s="171"/>
      <c r="N546" s="166"/>
      <c r="O546" s="56"/>
      <c r="P546" s="156" t="s">
        <v>169</v>
      </c>
      <c r="Q546" s="159"/>
      <c r="R546" s="153"/>
      <c r="S546" s="156" t="str">
        <f t="shared" ref="S546" si="578">IF($Q546="","",IF(OR(RIGHT($Q546,1)="m",RIGHT($Q546,1)="H"),"分",""))</f>
        <v/>
      </c>
      <c r="T546" s="153"/>
      <c r="U546" s="157" t="str">
        <f t="shared" ref="U546" si="579">IF($Q546="","",IF(OR(RIGHT($Q546,1)="m",RIGHT($Q546,1)="H"),"秒","m"))</f>
        <v/>
      </c>
      <c r="V546" s="153"/>
      <c r="AB546" s="44"/>
      <c r="AC546" s="1" t="str">
        <f>IF($Q546="","0",VLOOKUP($Q546,登録データ!$Q$4:$R$19,2,FALSE))</f>
        <v>0</v>
      </c>
      <c r="AD546" s="1" t="str">
        <f t="shared" si="565"/>
        <v>00</v>
      </c>
      <c r="AE546" s="1" t="str">
        <f t="shared" si="566"/>
        <v/>
      </c>
      <c r="AF546" s="1" t="str">
        <f t="shared" si="561"/>
        <v>000000</v>
      </c>
      <c r="AG546" s="1" t="str">
        <f t="shared" si="562"/>
        <v/>
      </c>
      <c r="AH546" s="1">
        <f t="shared" si="567"/>
        <v>0</v>
      </c>
      <c r="AI546" s="197" t="str">
        <f>IF($C546="","",IF($C546="@",0,IF(COUNTIF($C$21:$C$620,$C546)=1,0,1)))</f>
        <v/>
      </c>
      <c r="AJ546" s="197" t="str">
        <f t="shared" ref="AJ546" si="580">IF($O546="","",IF(OR($O546="北海道",$O546="東京都",$O546="大阪府",$O546="京都府",RIGHT($O546,1)="県"),0,1))</f>
        <v/>
      </c>
    </row>
    <row r="547" spans="2:36">
      <c r="B547" s="122"/>
      <c r="C547" s="163"/>
      <c r="D547" s="167"/>
      <c r="E547" s="172"/>
      <c r="F547" s="168"/>
      <c r="G547" s="167"/>
      <c r="H547" s="172"/>
      <c r="I547" s="168"/>
      <c r="J547" s="167"/>
      <c r="K547" s="168"/>
      <c r="L547" s="167"/>
      <c r="M547" s="172"/>
      <c r="N547" s="168"/>
      <c r="O547" s="57"/>
      <c r="P547" s="157"/>
      <c r="Q547" s="160"/>
      <c r="R547" s="154"/>
      <c r="S547" s="157"/>
      <c r="T547" s="154"/>
      <c r="U547" s="157"/>
      <c r="V547" s="154"/>
      <c r="AB547" s="44"/>
      <c r="AC547" s="1" t="str">
        <f>IF($Q547="","0",VLOOKUP($Q547,登録データ!$Q$4:$R$19,2,FALSE))</f>
        <v>0</v>
      </c>
      <c r="AD547" s="1" t="str">
        <f t="shared" si="565"/>
        <v>00</v>
      </c>
      <c r="AE547" s="1" t="str">
        <f t="shared" si="566"/>
        <v/>
      </c>
      <c r="AF547" s="1" t="str">
        <f t="shared" si="561"/>
        <v>000000</v>
      </c>
      <c r="AG547" s="1" t="str">
        <f t="shared" si="562"/>
        <v/>
      </c>
      <c r="AH547" s="1">
        <f t="shared" si="567"/>
        <v>0</v>
      </c>
      <c r="AI547" s="197"/>
      <c r="AJ547" s="197"/>
    </row>
    <row r="548" spans="2:36" ht="19.5" thickBot="1">
      <c r="B548" s="196"/>
      <c r="C548" s="164"/>
      <c r="D548" s="169"/>
      <c r="E548" s="173"/>
      <c r="F548" s="170"/>
      <c r="G548" s="169"/>
      <c r="H548" s="173"/>
      <c r="I548" s="170"/>
      <c r="J548" s="169"/>
      <c r="K548" s="170"/>
      <c r="L548" s="169"/>
      <c r="M548" s="173"/>
      <c r="N548" s="170"/>
      <c r="O548" s="59"/>
      <c r="P548" s="158"/>
      <c r="Q548" s="161"/>
      <c r="R548" s="155"/>
      <c r="S548" s="158"/>
      <c r="T548" s="155"/>
      <c r="U548" s="158"/>
      <c r="V548" s="155"/>
      <c r="AB548" s="44"/>
      <c r="AC548" s="1" t="str">
        <f>IF($Q548="","0",VLOOKUP($Q548,登録データ!$Q$4:$R$19,2,FALSE))</f>
        <v>0</v>
      </c>
      <c r="AD548" s="1" t="str">
        <f t="shared" si="565"/>
        <v>00</v>
      </c>
      <c r="AE548" s="1" t="str">
        <f t="shared" si="566"/>
        <v/>
      </c>
      <c r="AF548" s="1" t="str">
        <f t="shared" si="561"/>
        <v>000000</v>
      </c>
      <c r="AG548" s="1" t="str">
        <f t="shared" si="562"/>
        <v/>
      </c>
      <c r="AH548" s="1">
        <f t="shared" si="567"/>
        <v>0</v>
      </c>
      <c r="AI548" s="197"/>
      <c r="AJ548" s="197"/>
    </row>
    <row r="549" spans="2:36" ht="19.5" thickTop="1">
      <c r="B549" s="195">
        <v>177</v>
      </c>
      <c r="C549" s="162"/>
      <c r="D549" s="165"/>
      <c r="E549" s="171"/>
      <c r="F549" s="166"/>
      <c r="G549" s="165"/>
      <c r="H549" s="171"/>
      <c r="I549" s="166"/>
      <c r="J549" s="165"/>
      <c r="K549" s="166"/>
      <c r="L549" s="165"/>
      <c r="M549" s="171"/>
      <c r="N549" s="166"/>
      <c r="O549" s="56"/>
      <c r="P549" s="156" t="s">
        <v>169</v>
      </c>
      <c r="Q549" s="159"/>
      <c r="R549" s="153"/>
      <c r="S549" s="156" t="str">
        <f t="shared" ref="S549" si="581">IF($Q549="","",IF(OR(RIGHT($Q549,1)="m",RIGHT($Q549,1)="H"),"分",""))</f>
        <v/>
      </c>
      <c r="T549" s="153"/>
      <c r="U549" s="157" t="str">
        <f t="shared" ref="U549" si="582">IF($Q549="","",IF(OR(RIGHT($Q549,1)="m",RIGHT($Q549,1)="H"),"秒","m"))</f>
        <v/>
      </c>
      <c r="V549" s="153"/>
      <c r="AB549" s="44"/>
      <c r="AC549" s="1" t="str">
        <f>IF($Q549="","0",VLOOKUP($Q549,登録データ!$Q$4:$R$19,2,FALSE))</f>
        <v>0</v>
      </c>
      <c r="AD549" s="1" t="str">
        <f t="shared" si="565"/>
        <v>00</v>
      </c>
      <c r="AE549" s="1" t="str">
        <f t="shared" si="566"/>
        <v/>
      </c>
      <c r="AF549" s="1" t="str">
        <f t="shared" si="561"/>
        <v>000000</v>
      </c>
      <c r="AG549" s="1" t="str">
        <f t="shared" si="562"/>
        <v/>
      </c>
      <c r="AH549" s="1">
        <f t="shared" si="567"/>
        <v>0</v>
      </c>
      <c r="AI549" s="197" t="str">
        <f>IF($C549="","",IF($C549="@",0,IF(COUNTIF($C$21:$C$620,$C549)=1,0,1)))</f>
        <v/>
      </c>
      <c r="AJ549" s="197" t="str">
        <f t="shared" ref="AJ549" si="583">IF($O549="","",IF(OR($O549="北海道",$O549="東京都",$O549="大阪府",$O549="京都府",RIGHT($O549,1)="県"),0,1))</f>
        <v/>
      </c>
    </row>
    <row r="550" spans="2:36">
      <c r="B550" s="122"/>
      <c r="C550" s="163"/>
      <c r="D550" s="167"/>
      <c r="E550" s="172"/>
      <c r="F550" s="168"/>
      <c r="G550" s="167"/>
      <c r="H550" s="172"/>
      <c r="I550" s="168"/>
      <c r="J550" s="167"/>
      <c r="K550" s="168"/>
      <c r="L550" s="167"/>
      <c r="M550" s="172"/>
      <c r="N550" s="168"/>
      <c r="O550" s="57"/>
      <c r="P550" s="157"/>
      <c r="Q550" s="160"/>
      <c r="R550" s="154"/>
      <c r="S550" s="157"/>
      <c r="T550" s="154"/>
      <c r="U550" s="157"/>
      <c r="V550" s="154"/>
      <c r="AB550" s="44"/>
      <c r="AC550" s="1" t="str">
        <f>IF($Q550="","0",VLOOKUP($Q550,登録データ!$Q$4:$R$19,2,FALSE))</f>
        <v>0</v>
      </c>
      <c r="AD550" s="1" t="str">
        <f t="shared" si="565"/>
        <v>00</v>
      </c>
      <c r="AE550" s="1" t="str">
        <f t="shared" si="566"/>
        <v/>
      </c>
      <c r="AF550" s="1" t="str">
        <f t="shared" si="561"/>
        <v>000000</v>
      </c>
      <c r="AG550" s="1" t="str">
        <f t="shared" si="562"/>
        <v/>
      </c>
      <c r="AH550" s="1">
        <f t="shared" si="567"/>
        <v>0</v>
      </c>
      <c r="AI550" s="197"/>
      <c r="AJ550" s="197"/>
    </row>
    <row r="551" spans="2:36" ht="19.5" thickBot="1">
      <c r="B551" s="196"/>
      <c r="C551" s="164"/>
      <c r="D551" s="169"/>
      <c r="E551" s="173"/>
      <c r="F551" s="170"/>
      <c r="G551" s="169"/>
      <c r="H551" s="173"/>
      <c r="I551" s="170"/>
      <c r="J551" s="169"/>
      <c r="K551" s="170"/>
      <c r="L551" s="169"/>
      <c r="M551" s="173"/>
      <c r="N551" s="170"/>
      <c r="O551" s="59"/>
      <c r="P551" s="158"/>
      <c r="Q551" s="161"/>
      <c r="R551" s="155"/>
      <c r="S551" s="158"/>
      <c r="T551" s="155"/>
      <c r="U551" s="158"/>
      <c r="V551" s="155"/>
      <c r="AB551" s="44"/>
      <c r="AC551" s="1" t="str">
        <f>IF($Q551="","0",VLOOKUP($Q551,登録データ!$Q$4:$R$19,2,FALSE))</f>
        <v>0</v>
      </c>
      <c r="AD551" s="1" t="str">
        <f t="shared" si="565"/>
        <v>00</v>
      </c>
      <c r="AE551" s="1" t="str">
        <f t="shared" si="566"/>
        <v/>
      </c>
      <c r="AF551" s="1" t="str">
        <f t="shared" si="561"/>
        <v>000000</v>
      </c>
      <c r="AG551" s="1" t="str">
        <f t="shared" si="562"/>
        <v/>
      </c>
      <c r="AH551" s="1">
        <f t="shared" si="567"/>
        <v>0</v>
      </c>
      <c r="AI551" s="197"/>
      <c r="AJ551" s="197"/>
    </row>
    <row r="552" spans="2:36" ht="19.5" thickTop="1">
      <c r="B552" s="195">
        <v>178</v>
      </c>
      <c r="C552" s="162"/>
      <c r="D552" s="165"/>
      <c r="E552" s="171"/>
      <c r="F552" s="166"/>
      <c r="G552" s="165"/>
      <c r="H552" s="171"/>
      <c r="I552" s="166"/>
      <c r="J552" s="165"/>
      <c r="K552" s="166"/>
      <c r="L552" s="165"/>
      <c r="M552" s="171"/>
      <c r="N552" s="166"/>
      <c r="O552" s="56"/>
      <c r="P552" s="156" t="s">
        <v>169</v>
      </c>
      <c r="Q552" s="159"/>
      <c r="R552" s="153"/>
      <c r="S552" s="156" t="str">
        <f t="shared" ref="S552" si="584">IF($Q552="","",IF(OR(RIGHT($Q552,1)="m",RIGHT($Q552,1)="H"),"分",""))</f>
        <v/>
      </c>
      <c r="T552" s="153"/>
      <c r="U552" s="157" t="str">
        <f t="shared" ref="U552" si="585">IF($Q552="","",IF(OR(RIGHT($Q552,1)="m",RIGHT($Q552,1)="H"),"秒","m"))</f>
        <v/>
      </c>
      <c r="V552" s="153"/>
      <c r="AB552" s="44"/>
      <c r="AC552" s="1" t="str">
        <f>IF($Q552="","0",VLOOKUP($Q552,登録データ!$Q$4:$R$19,2,FALSE))</f>
        <v>0</v>
      </c>
      <c r="AD552" s="1" t="str">
        <f t="shared" si="565"/>
        <v>00</v>
      </c>
      <c r="AE552" s="1" t="str">
        <f t="shared" si="566"/>
        <v/>
      </c>
      <c r="AF552" s="1" t="str">
        <f t="shared" si="561"/>
        <v>000000</v>
      </c>
      <c r="AG552" s="1" t="str">
        <f t="shared" si="562"/>
        <v/>
      </c>
      <c r="AH552" s="1">
        <f t="shared" si="567"/>
        <v>0</v>
      </c>
      <c r="AI552" s="197" t="str">
        <f>IF($C552="","",IF($C552="@",0,IF(COUNTIF($C$21:$C$620,$C552)=1,0,1)))</f>
        <v/>
      </c>
      <c r="AJ552" s="197" t="str">
        <f t="shared" ref="AJ552" si="586">IF($O552="","",IF(OR($O552="北海道",$O552="東京都",$O552="大阪府",$O552="京都府",RIGHT($O552,1)="県"),0,1))</f>
        <v/>
      </c>
    </row>
    <row r="553" spans="2:36">
      <c r="B553" s="122"/>
      <c r="C553" s="163"/>
      <c r="D553" s="167"/>
      <c r="E553" s="172"/>
      <c r="F553" s="168"/>
      <c r="G553" s="167"/>
      <c r="H553" s="172"/>
      <c r="I553" s="168"/>
      <c r="J553" s="167"/>
      <c r="K553" s="168"/>
      <c r="L553" s="167"/>
      <c r="M553" s="172"/>
      <c r="N553" s="168"/>
      <c r="O553" s="57"/>
      <c r="P553" s="157"/>
      <c r="Q553" s="160"/>
      <c r="R553" s="154"/>
      <c r="S553" s="157"/>
      <c r="T553" s="154"/>
      <c r="U553" s="157"/>
      <c r="V553" s="154"/>
      <c r="AB553" s="44"/>
      <c r="AC553" s="1" t="str">
        <f>IF($Q553="","0",VLOOKUP($Q553,登録データ!$Q$4:$R$19,2,FALSE))</f>
        <v>0</v>
      </c>
      <c r="AD553" s="1" t="str">
        <f t="shared" si="565"/>
        <v>00</v>
      </c>
      <c r="AE553" s="1" t="str">
        <f t="shared" si="566"/>
        <v/>
      </c>
      <c r="AF553" s="1" t="str">
        <f t="shared" si="561"/>
        <v>000000</v>
      </c>
      <c r="AG553" s="1" t="str">
        <f t="shared" si="562"/>
        <v/>
      </c>
      <c r="AH553" s="1">
        <f t="shared" si="567"/>
        <v>0</v>
      </c>
      <c r="AI553" s="197"/>
      <c r="AJ553" s="197"/>
    </row>
    <row r="554" spans="2:36" ht="19.5" thickBot="1">
      <c r="B554" s="196"/>
      <c r="C554" s="164"/>
      <c r="D554" s="169"/>
      <c r="E554" s="173"/>
      <c r="F554" s="170"/>
      <c r="G554" s="169"/>
      <c r="H554" s="173"/>
      <c r="I554" s="170"/>
      <c r="J554" s="169"/>
      <c r="K554" s="170"/>
      <c r="L554" s="169"/>
      <c r="M554" s="173"/>
      <c r="N554" s="170"/>
      <c r="O554" s="59"/>
      <c r="P554" s="158"/>
      <c r="Q554" s="161"/>
      <c r="R554" s="155"/>
      <c r="S554" s="158"/>
      <c r="T554" s="155"/>
      <c r="U554" s="158"/>
      <c r="V554" s="155"/>
      <c r="AB554" s="44"/>
      <c r="AC554" s="1" t="str">
        <f>IF($Q554="","0",VLOOKUP($Q554,登録データ!$Q$4:$R$19,2,FALSE))</f>
        <v>0</v>
      </c>
      <c r="AD554" s="1" t="str">
        <f t="shared" si="565"/>
        <v>00</v>
      </c>
      <c r="AE554" s="1" t="str">
        <f t="shared" si="566"/>
        <v/>
      </c>
      <c r="AF554" s="1" t="str">
        <f t="shared" si="561"/>
        <v>000000</v>
      </c>
      <c r="AG554" s="1" t="str">
        <f t="shared" si="562"/>
        <v/>
      </c>
      <c r="AH554" s="1">
        <f t="shared" si="567"/>
        <v>0</v>
      </c>
      <c r="AI554" s="197"/>
      <c r="AJ554" s="197"/>
    </row>
    <row r="555" spans="2:36" ht="19.5" thickTop="1">
      <c r="B555" s="195">
        <v>179</v>
      </c>
      <c r="C555" s="162"/>
      <c r="D555" s="165"/>
      <c r="E555" s="171"/>
      <c r="F555" s="166"/>
      <c r="G555" s="165"/>
      <c r="H555" s="171"/>
      <c r="I555" s="166"/>
      <c r="J555" s="165"/>
      <c r="K555" s="166"/>
      <c r="L555" s="165"/>
      <c r="M555" s="171"/>
      <c r="N555" s="166"/>
      <c r="O555" s="56"/>
      <c r="P555" s="156" t="s">
        <v>169</v>
      </c>
      <c r="Q555" s="159"/>
      <c r="R555" s="153"/>
      <c r="S555" s="156" t="str">
        <f t="shared" ref="S555" si="587">IF($Q555="","",IF(OR(RIGHT($Q555,1)="m",RIGHT($Q555,1)="H"),"分",""))</f>
        <v/>
      </c>
      <c r="T555" s="153"/>
      <c r="U555" s="157" t="str">
        <f t="shared" ref="U555" si="588">IF($Q555="","",IF(OR(RIGHT($Q555,1)="m",RIGHT($Q555,1)="H"),"秒","m"))</f>
        <v/>
      </c>
      <c r="V555" s="153"/>
      <c r="AB555" s="44"/>
      <c r="AC555" s="1" t="str">
        <f>IF($Q555="","0",VLOOKUP($Q555,登録データ!$Q$4:$R$19,2,FALSE))</f>
        <v>0</v>
      </c>
      <c r="AD555" s="1" t="str">
        <f t="shared" si="565"/>
        <v>00</v>
      </c>
      <c r="AE555" s="1" t="str">
        <f t="shared" si="566"/>
        <v/>
      </c>
      <c r="AF555" s="1" t="str">
        <f t="shared" si="561"/>
        <v>000000</v>
      </c>
      <c r="AG555" s="1" t="str">
        <f t="shared" si="562"/>
        <v/>
      </c>
      <c r="AH555" s="1">
        <f t="shared" si="567"/>
        <v>0</v>
      </c>
      <c r="AI555" s="197" t="str">
        <f>IF($C555="","",IF($C555="@",0,IF(COUNTIF($C$21:$C$620,$C555)=1,0,1)))</f>
        <v/>
      </c>
      <c r="AJ555" s="197" t="str">
        <f t="shared" ref="AJ555" si="589">IF($O555="","",IF(OR($O555="北海道",$O555="東京都",$O555="大阪府",$O555="京都府",RIGHT($O555,1)="県"),0,1))</f>
        <v/>
      </c>
    </row>
    <row r="556" spans="2:36">
      <c r="B556" s="122"/>
      <c r="C556" s="163"/>
      <c r="D556" s="167"/>
      <c r="E556" s="172"/>
      <c r="F556" s="168"/>
      <c r="G556" s="167"/>
      <c r="H556" s="172"/>
      <c r="I556" s="168"/>
      <c r="J556" s="167"/>
      <c r="K556" s="168"/>
      <c r="L556" s="167"/>
      <c r="M556" s="172"/>
      <c r="N556" s="168"/>
      <c r="O556" s="57"/>
      <c r="P556" s="157"/>
      <c r="Q556" s="160"/>
      <c r="R556" s="154"/>
      <c r="S556" s="157"/>
      <c r="T556" s="154"/>
      <c r="U556" s="157"/>
      <c r="V556" s="154"/>
      <c r="AB556" s="44"/>
      <c r="AC556" s="1" t="str">
        <f>IF($Q556="","0",VLOOKUP($Q556,登録データ!$Q$4:$R$19,2,FALSE))</f>
        <v>0</v>
      </c>
      <c r="AD556" s="1" t="str">
        <f t="shared" si="565"/>
        <v>00</v>
      </c>
      <c r="AE556" s="1" t="str">
        <f t="shared" si="566"/>
        <v/>
      </c>
      <c r="AF556" s="1" t="str">
        <f t="shared" si="561"/>
        <v>000000</v>
      </c>
      <c r="AG556" s="1" t="str">
        <f t="shared" si="562"/>
        <v/>
      </c>
      <c r="AH556" s="1">
        <f t="shared" si="567"/>
        <v>0</v>
      </c>
      <c r="AI556" s="197"/>
      <c r="AJ556" s="197"/>
    </row>
    <row r="557" spans="2:36" ht="19.5" thickBot="1">
      <c r="B557" s="196"/>
      <c r="C557" s="164"/>
      <c r="D557" s="169"/>
      <c r="E557" s="173"/>
      <c r="F557" s="170"/>
      <c r="G557" s="169"/>
      <c r="H557" s="173"/>
      <c r="I557" s="170"/>
      <c r="J557" s="169"/>
      <c r="K557" s="170"/>
      <c r="L557" s="169"/>
      <c r="M557" s="173"/>
      <c r="N557" s="170"/>
      <c r="O557" s="59"/>
      <c r="P557" s="158"/>
      <c r="Q557" s="161"/>
      <c r="R557" s="155"/>
      <c r="S557" s="158"/>
      <c r="T557" s="155"/>
      <c r="U557" s="158"/>
      <c r="V557" s="155"/>
      <c r="AB557" s="44"/>
      <c r="AC557" s="1" t="str">
        <f>IF($Q557="","0",VLOOKUP($Q557,登録データ!$Q$4:$R$19,2,FALSE))</f>
        <v>0</v>
      </c>
      <c r="AD557" s="1" t="str">
        <f t="shared" si="565"/>
        <v>00</v>
      </c>
      <c r="AE557" s="1" t="str">
        <f t="shared" si="566"/>
        <v/>
      </c>
      <c r="AF557" s="1" t="str">
        <f t="shared" si="561"/>
        <v>000000</v>
      </c>
      <c r="AG557" s="1" t="str">
        <f t="shared" si="562"/>
        <v/>
      </c>
      <c r="AH557" s="1">
        <f t="shared" si="567"/>
        <v>0</v>
      </c>
      <c r="AI557" s="197"/>
      <c r="AJ557" s="197"/>
    </row>
    <row r="558" spans="2:36" ht="19.5" thickTop="1">
      <c r="B558" s="195">
        <v>180</v>
      </c>
      <c r="C558" s="162"/>
      <c r="D558" s="165"/>
      <c r="E558" s="171"/>
      <c r="F558" s="166"/>
      <c r="G558" s="165"/>
      <c r="H558" s="171"/>
      <c r="I558" s="166"/>
      <c r="J558" s="165"/>
      <c r="K558" s="166"/>
      <c r="L558" s="165"/>
      <c r="M558" s="171"/>
      <c r="N558" s="166"/>
      <c r="O558" s="56"/>
      <c r="P558" s="156" t="s">
        <v>169</v>
      </c>
      <c r="Q558" s="159"/>
      <c r="R558" s="153"/>
      <c r="S558" s="156" t="str">
        <f t="shared" ref="S558" si="590">IF($Q558="","",IF(OR(RIGHT($Q558,1)="m",RIGHT($Q558,1)="H"),"分",""))</f>
        <v/>
      </c>
      <c r="T558" s="153"/>
      <c r="U558" s="157" t="str">
        <f t="shared" ref="U558" si="591">IF($Q558="","",IF(OR(RIGHT($Q558,1)="m",RIGHT($Q558,1)="H"),"秒","m"))</f>
        <v/>
      </c>
      <c r="V558" s="153"/>
      <c r="AB558" s="44"/>
      <c r="AC558" s="1" t="str">
        <f>IF($Q558="","0",VLOOKUP($Q558,登録データ!$Q$4:$R$19,2,FALSE))</f>
        <v>0</v>
      </c>
      <c r="AD558" s="1" t="str">
        <f t="shared" si="565"/>
        <v>00</v>
      </c>
      <c r="AE558" s="1" t="str">
        <f t="shared" si="566"/>
        <v/>
      </c>
      <c r="AF558" s="1" t="str">
        <f t="shared" si="561"/>
        <v>000000</v>
      </c>
      <c r="AG558" s="1" t="str">
        <f t="shared" si="562"/>
        <v/>
      </c>
      <c r="AH558" s="1">
        <f t="shared" si="567"/>
        <v>0</v>
      </c>
      <c r="AI558" s="197" t="str">
        <f>IF($C558="","",IF($C558="@",0,IF(COUNTIF($C$21:$C$620,$C558)=1,0,1)))</f>
        <v/>
      </c>
      <c r="AJ558" s="197" t="str">
        <f t="shared" ref="AJ558" si="592">IF($O558="","",IF(OR($O558="北海道",$O558="東京都",$O558="大阪府",$O558="京都府",RIGHT($O558,1)="県"),0,1))</f>
        <v/>
      </c>
    </row>
    <row r="559" spans="2:36">
      <c r="B559" s="122"/>
      <c r="C559" s="163"/>
      <c r="D559" s="167"/>
      <c r="E559" s="172"/>
      <c r="F559" s="168"/>
      <c r="G559" s="167"/>
      <c r="H559" s="172"/>
      <c r="I559" s="168"/>
      <c r="J559" s="167"/>
      <c r="K559" s="168"/>
      <c r="L559" s="167"/>
      <c r="M559" s="172"/>
      <c r="N559" s="168"/>
      <c r="O559" s="57"/>
      <c r="P559" s="157"/>
      <c r="Q559" s="160"/>
      <c r="R559" s="154"/>
      <c r="S559" s="157"/>
      <c r="T559" s="154"/>
      <c r="U559" s="157"/>
      <c r="V559" s="154"/>
      <c r="AB559" s="44"/>
      <c r="AC559" s="1" t="str">
        <f>IF($Q559="","0",VLOOKUP($Q559,登録データ!$Q$4:$R$19,2,FALSE))</f>
        <v>0</v>
      </c>
      <c r="AD559" s="1" t="str">
        <f t="shared" si="565"/>
        <v>00</v>
      </c>
      <c r="AE559" s="1" t="str">
        <f t="shared" si="566"/>
        <v/>
      </c>
      <c r="AF559" s="1" t="str">
        <f t="shared" si="561"/>
        <v>000000</v>
      </c>
      <c r="AG559" s="1" t="str">
        <f t="shared" si="562"/>
        <v/>
      </c>
      <c r="AH559" s="1">
        <f t="shared" si="567"/>
        <v>0</v>
      </c>
      <c r="AI559" s="197"/>
      <c r="AJ559" s="197"/>
    </row>
    <row r="560" spans="2:36" ht="19.5" thickBot="1">
      <c r="B560" s="196"/>
      <c r="C560" s="164"/>
      <c r="D560" s="169"/>
      <c r="E560" s="173"/>
      <c r="F560" s="170"/>
      <c r="G560" s="169"/>
      <c r="H560" s="173"/>
      <c r="I560" s="170"/>
      <c r="J560" s="169"/>
      <c r="K560" s="170"/>
      <c r="L560" s="169"/>
      <c r="M560" s="173"/>
      <c r="N560" s="170"/>
      <c r="O560" s="59"/>
      <c r="P560" s="158"/>
      <c r="Q560" s="161"/>
      <c r="R560" s="155"/>
      <c r="S560" s="158"/>
      <c r="T560" s="155"/>
      <c r="U560" s="158"/>
      <c r="V560" s="155"/>
      <c r="AB560" s="44"/>
      <c r="AC560" s="1" t="str">
        <f>IF($Q560="","0",VLOOKUP($Q560,登録データ!$Q$4:$R$19,2,FALSE))</f>
        <v>0</v>
      </c>
      <c r="AD560" s="1" t="str">
        <f t="shared" si="565"/>
        <v>00</v>
      </c>
      <c r="AE560" s="1" t="str">
        <f t="shared" si="566"/>
        <v/>
      </c>
      <c r="AF560" s="1" t="str">
        <f t="shared" si="561"/>
        <v>000000</v>
      </c>
      <c r="AG560" s="1" t="str">
        <f t="shared" si="562"/>
        <v/>
      </c>
      <c r="AH560" s="1">
        <f t="shared" si="567"/>
        <v>0</v>
      </c>
      <c r="AI560" s="197"/>
      <c r="AJ560" s="197"/>
    </row>
    <row r="561" spans="2:36" ht="19.5" thickTop="1">
      <c r="B561" s="195">
        <v>181</v>
      </c>
      <c r="C561" s="162"/>
      <c r="D561" s="165"/>
      <c r="E561" s="171"/>
      <c r="F561" s="166"/>
      <c r="G561" s="165"/>
      <c r="H561" s="171"/>
      <c r="I561" s="166"/>
      <c r="J561" s="165"/>
      <c r="K561" s="166"/>
      <c r="L561" s="165"/>
      <c r="M561" s="171"/>
      <c r="N561" s="166"/>
      <c r="O561" s="56"/>
      <c r="P561" s="156" t="s">
        <v>169</v>
      </c>
      <c r="Q561" s="159"/>
      <c r="R561" s="153"/>
      <c r="S561" s="156" t="str">
        <f t="shared" ref="S561" si="593">IF($Q561="","",IF(OR(RIGHT($Q561,1)="m",RIGHT($Q561,1)="H"),"分",""))</f>
        <v/>
      </c>
      <c r="T561" s="153"/>
      <c r="U561" s="157" t="str">
        <f t="shared" ref="U561" si="594">IF($Q561="","",IF(OR(RIGHT($Q561,1)="m",RIGHT($Q561,1)="H"),"秒","m"))</f>
        <v/>
      </c>
      <c r="V561" s="153"/>
      <c r="AB561" s="44"/>
      <c r="AC561" s="1" t="str">
        <f>IF($Q561="","0",VLOOKUP($Q561,登録データ!$Q$4:$R$19,2,FALSE))</f>
        <v>0</v>
      </c>
      <c r="AD561" s="1" t="str">
        <f t="shared" si="565"/>
        <v>00</v>
      </c>
      <c r="AE561" s="1" t="str">
        <f t="shared" si="566"/>
        <v/>
      </c>
      <c r="AF561" s="1" t="str">
        <f t="shared" si="561"/>
        <v>000000</v>
      </c>
      <c r="AG561" s="1" t="str">
        <f t="shared" si="562"/>
        <v/>
      </c>
      <c r="AH561" s="1">
        <f t="shared" si="567"/>
        <v>0</v>
      </c>
      <c r="AI561" s="197" t="str">
        <f>IF($C561="","",IF($C561="@",0,IF(COUNTIF($C$21:$C$620,$C561)=1,0,1)))</f>
        <v/>
      </c>
      <c r="AJ561" s="197" t="str">
        <f t="shared" ref="AJ561" si="595">IF($O561="","",IF(OR($O561="北海道",$O561="東京都",$O561="大阪府",$O561="京都府",RIGHT($O561,1)="県"),0,1))</f>
        <v/>
      </c>
    </row>
    <row r="562" spans="2:36">
      <c r="B562" s="122"/>
      <c r="C562" s="163"/>
      <c r="D562" s="167"/>
      <c r="E562" s="172"/>
      <c r="F562" s="168"/>
      <c r="G562" s="167"/>
      <c r="H562" s="172"/>
      <c r="I562" s="168"/>
      <c r="J562" s="167"/>
      <c r="K562" s="168"/>
      <c r="L562" s="167"/>
      <c r="M562" s="172"/>
      <c r="N562" s="168"/>
      <c r="O562" s="57"/>
      <c r="P562" s="157"/>
      <c r="Q562" s="160"/>
      <c r="R562" s="154"/>
      <c r="S562" s="157"/>
      <c r="T562" s="154"/>
      <c r="U562" s="157"/>
      <c r="V562" s="154"/>
      <c r="AB562" s="44"/>
      <c r="AC562" s="1" t="str">
        <f>IF($Q562="","0",VLOOKUP($Q562,登録データ!$Q$4:$R$19,2,FALSE))</f>
        <v>0</v>
      </c>
      <c r="AD562" s="1" t="str">
        <f t="shared" si="565"/>
        <v>00</v>
      </c>
      <c r="AE562" s="1" t="str">
        <f t="shared" si="566"/>
        <v/>
      </c>
      <c r="AF562" s="1" t="str">
        <f t="shared" si="561"/>
        <v>000000</v>
      </c>
      <c r="AG562" s="1" t="str">
        <f t="shared" si="562"/>
        <v/>
      </c>
      <c r="AH562" s="1">
        <f t="shared" si="567"/>
        <v>0</v>
      </c>
      <c r="AI562" s="197"/>
      <c r="AJ562" s="197"/>
    </row>
    <row r="563" spans="2:36" ht="19.5" thickBot="1">
      <c r="B563" s="196"/>
      <c r="C563" s="164"/>
      <c r="D563" s="169"/>
      <c r="E563" s="173"/>
      <c r="F563" s="170"/>
      <c r="G563" s="169"/>
      <c r="H563" s="173"/>
      <c r="I563" s="170"/>
      <c r="J563" s="169"/>
      <c r="K563" s="170"/>
      <c r="L563" s="169"/>
      <c r="M563" s="173"/>
      <c r="N563" s="170"/>
      <c r="O563" s="59"/>
      <c r="P563" s="158"/>
      <c r="Q563" s="161"/>
      <c r="R563" s="155"/>
      <c r="S563" s="158"/>
      <c r="T563" s="155"/>
      <c r="U563" s="158"/>
      <c r="V563" s="155"/>
      <c r="AB563" s="44"/>
      <c r="AC563" s="1" t="str">
        <f>IF($Q563="","0",VLOOKUP($Q563,登録データ!$Q$4:$R$19,2,FALSE))</f>
        <v>0</v>
      </c>
      <c r="AD563" s="1" t="str">
        <f t="shared" si="565"/>
        <v>00</v>
      </c>
      <c r="AE563" s="1" t="str">
        <f t="shared" si="566"/>
        <v/>
      </c>
      <c r="AF563" s="1" t="str">
        <f t="shared" si="561"/>
        <v>000000</v>
      </c>
      <c r="AG563" s="1" t="str">
        <f t="shared" si="562"/>
        <v/>
      </c>
      <c r="AH563" s="1">
        <f t="shared" si="567"/>
        <v>0</v>
      </c>
      <c r="AI563" s="197"/>
      <c r="AJ563" s="197"/>
    </row>
    <row r="564" spans="2:36" ht="19.5" thickTop="1">
      <c r="B564" s="195">
        <v>182</v>
      </c>
      <c r="C564" s="162"/>
      <c r="D564" s="165"/>
      <c r="E564" s="171"/>
      <c r="F564" s="166"/>
      <c r="G564" s="165"/>
      <c r="H564" s="171"/>
      <c r="I564" s="166"/>
      <c r="J564" s="165"/>
      <c r="K564" s="166"/>
      <c r="L564" s="165"/>
      <c r="M564" s="171"/>
      <c r="N564" s="166"/>
      <c r="O564" s="56"/>
      <c r="P564" s="156" t="s">
        <v>169</v>
      </c>
      <c r="Q564" s="159"/>
      <c r="R564" s="153"/>
      <c r="S564" s="156" t="str">
        <f t="shared" ref="S564" si="596">IF($Q564="","",IF(OR(RIGHT($Q564,1)="m",RIGHT($Q564,1)="H"),"分",""))</f>
        <v/>
      </c>
      <c r="T564" s="153"/>
      <c r="U564" s="157" t="str">
        <f t="shared" ref="U564" si="597">IF($Q564="","",IF(OR(RIGHT($Q564,1)="m",RIGHT($Q564,1)="H"),"秒","m"))</f>
        <v/>
      </c>
      <c r="V564" s="153"/>
      <c r="AB564" s="44"/>
      <c r="AC564" s="1" t="str">
        <f>IF($Q564="","0",VLOOKUP($Q564,登録データ!$Q$4:$R$19,2,FALSE))</f>
        <v>0</v>
      </c>
      <c r="AD564" s="1" t="str">
        <f t="shared" si="565"/>
        <v>00</v>
      </c>
      <c r="AE564" s="1" t="str">
        <f t="shared" si="566"/>
        <v/>
      </c>
      <c r="AF564" s="1" t="str">
        <f t="shared" si="561"/>
        <v>000000</v>
      </c>
      <c r="AG564" s="1" t="str">
        <f t="shared" si="562"/>
        <v/>
      </c>
      <c r="AH564" s="1">
        <f t="shared" si="567"/>
        <v>0</v>
      </c>
      <c r="AI564" s="197" t="str">
        <f>IF($C564="","",IF($C564="@",0,IF(COUNTIF($C$21:$C$620,$C564)=1,0,1)))</f>
        <v/>
      </c>
      <c r="AJ564" s="197" t="str">
        <f t="shared" ref="AJ564" si="598">IF($O564="","",IF(OR($O564="北海道",$O564="東京都",$O564="大阪府",$O564="京都府",RIGHT($O564,1)="県"),0,1))</f>
        <v/>
      </c>
    </row>
    <row r="565" spans="2:36">
      <c r="B565" s="122"/>
      <c r="C565" s="163"/>
      <c r="D565" s="167"/>
      <c r="E565" s="172"/>
      <c r="F565" s="168"/>
      <c r="G565" s="167"/>
      <c r="H565" s="172"/>
      <c r="I565" s="168"/>
      <c r="J565" s="167"/>
      <c r="K565" s="168"/>
      <c r="L565" s="167"/>
      <c r="M565" s="172"/>
      <c r="N565" s="168"/>
      <c r="O565" s="57"/>
      <c r="P565" s="157"/>
      <c r="Q565" s="160"/>
      <c r="R565" s="154"/>
      <c r="S565" s="157"/>
      <c r="T565" s="154"/>
      <c r="U565" s="157"/>
      <c r="V565" s="154"/>
      <c r="AB565" s="44"/>
      <c r="AC565" s="1" t="str">
        <f>IF($Q565="","0",VLOOKUP($Q565,登録データ!$Q$4:$R$19,2,FALSE))</f>
        <v>0</v>
      </c>
      <c r="AD565" s="1" t="str">
        <f t="shared" si="565"/>
        <v>00</v>
      </c>
      <c r="AE565" s="1" t="str">
        <f t="shared" si="566"/>
        <v/>
      </c>
      <c r="AF565" s="1" t="str">
        <f t="shared" si="561"/>
        <v>000000</v>
      </c>
      <c r="AG565" s="1" t="str">
        <f t="shared" si="562"/>
        <v/>
      </c>
      <c r="AH565" s="1">
        <f t="shared" si="567"/>
        <v>0</v>
      </c>
      <c r="AI565" s="197"/>
      <c r="AJ565" s="197"/>
    </row>
    <row r="566" spans="2:36" ht="19.5" thickBot="1">
      <c r="B566" s="196"/>
      <c r="C566" s="164"/>
      <c r="D566" s="169"/>
      <c r="E566" s="173"/>
      <c r="F566" s="170"/>
      <c r="G566" s="169"/>
      <c r="H566" s="173"/>
      <c r="I566" s="170"/>
      <c r="J566" s="169"/>
      <c r="K566" s="170"/>
      <c r="L566" s="169"/>
      <c r="M566" s="173"/>
      <c r="N566" s="170"/>
      <c r="O566" s="59"/>
      <c r="P566" s="158"/>
      <c r="Q566" s="161"/>
      <c r="R566" s="155"/>
      <c r="S566" s="158"/>
      <c r="T566" s="155"/>
      <c r="U566" s="158"/>
      <c r="V566" s="155"/>
      <c r="AB566" s="44"/>
      <c r="AC566" s="1" t="str">
        <f>IF($Q566="","0",VLOOKUP($Q566,登録データ!$Q$4:$R$19,2,FALSE))</f>
        <v>0</v>
      </c>
      <c r="AD566" s="1" t="str">
        <f t="shared" si="565"/>
        <v>00</v>
      </c>
      <c r="AE566" s="1" t="str">
        <f t="shared" si="566"/>
        <v/>
      </c>
      <c r="AF566" s="1" t="str">
        <f t="shared" si="561"/>
        <v>000000</v>
      </c>
      <c r="AG566" s="1" t="str">
        <f t="shared" si="562"/>
        <v/>
      </c>
      <c r="AH566" s="1">
        <f t="shared" si="567"/>
        <v>0</v>
      </c>
      <c r="AI566" s="197"/>
      <c r="AJ566" s="197"/>
    </row>
    <row r="567" spans="2:36" ht="19.5" thickTop="1">
      <c r="B567" s="195">
        <v>183</v>
      </c>
      <c r="C567" s="162"/>
      <c r="D567" s="165"/>
      <c r="E567" s="171"/>
      <c r="F567" s="166"/>
      <c r="G567" s="165"/>
      <c r="H567" s="171"/>
      <c r="I567" s="166"/>
      <c r="J567" s="165"/>
      <c r="K567" s="166"/>
      <c r="L567" s="165"/>
      <c r="M567" s="171"/>
      <c r="N567" s="166"/>
      <c r="O567" s="56"/>
      <c r="P567" s="156" t="s">
        <v>169</v>
      </c>
      <c r="Q567" s="159"/>
      <c r="R567" s="153"/>
      <c r="S567" s="156" t="str">
        <f t="shared" ref="S567" si="599">IF($Q567="","",IF(OR(RIGHT($Q567,1)="m",RIGHT($Q567,1)="H"),"分",""))</f>
        <v/>
      </c>
      <c r="T567" s="153"/>
      <c r="U567" s="157" t="str">
        <f t="shared" ref="U567" si="600">IF($Q567="","",IF(OR(RIGHT($Q567,1)="m",RIGHT($Q567,1)="H"),"秒","m"))</f>
        <v/>
      </c>
      <c r="V567" s="153"/>
      <c r="AB567" s="44"/>
      <c r="AC567" s="1" t="str">
        <f>IF($Q567="","0",VLOOKUP($Q567,登録データ!$Q$4:$R$19,2,FALSE))</f>
        <v>0</v>
      </c>
      <c r="AD567" s="1" t="str">
        <f t="shared" si="565"/>
        <v>00</v>
      </c>
      <c r="AE567" s="1" t="str">
        <f t="shared" si="566"/>
        <v/>
      </c>
      <c r="AF567" s="1" t="str">
        <f t="shared" si="561"/>
        <v>000000</v>
      </c>
      <c r="AG567" s="1" t="str">
        <f t="shared" si="562"/>
        <v/>
      </c>
      <c r="AH567" s="1">
        <f t="shared" si="567"/>
        <v>0</v>
      </c>
      <c r="AI567" s="197" t="str">
        <f>IF($C567="","",IF($C567="@",0,IF(COUNTIF($C$21:$C$620,$C567)=1,0,1)))</f>
        <v/>
      </c>
      <c r="AJ567" s="197" t="str">
        <f t="shared" ref="AJ567" si="601">IF($O567="","",IF(OR($O567="北海道",$O567="東京都",$O567="大阪府",$O567="京都府",RIGHT($O567,1)="県"),0,1))</f>
        <v/>
      </c>
    </row>
    <row r="568" spans="2:36">
      <c r="B568" s="122"/>
      <c r="C568" s="163"/>
      <c r="D568" s="167"/>
      <c r="E568" s="172"/>
      <c r="F568" s="168"/>
      <c r="G568" s="167"/>
      <c r="H568" s="172"/>
      <c r="I568" s="168"/>
      <c r="J568" s="167"/>
      <c r="K568" s="168"/>
      <c r="L568" s="167"/>
      <c r="M568" s="172"/>
      <c r="N568" s="168"/>
      <c r="O568" s="57"/>
      <c r="P568" s="157"/>
      <c r="Q568" s="160"/>
      <c r="R568" s="154"/>
      <c r="S568" s="157"/>
      <c r="T568" s="154"/>
      <c r="U568" s="157"/>
      <c r="V568" s="154"/>
      <c r="AB568" s="44"/>
      <c r="AC568" s="1" t="str">
        <f>IF($Q568="","0",VLOOKUP($Q568,登録データ!$Q$4:$R$19,2,FALSE))</f>
        <v>0</v>
      </c>
      <c r="AD568" s="1" t="str">
        <f t="shared" si="565"/>
        <v>00</v>
      </c>
      <c r="AE568" s="1" t="str">
        <f t="shared" si="566"/>
        <v/>
      </c>
      <c r="AF568" s="1" t="str">
        <f t="shared" si="561"/>
        <v>000000</v>
      </c>
      <c r="AG568" s="1" t="str">
        <f t="shared" si="562"/>
        <v/>
      </c>
      <c r="AH568" s="1">
        <f t="shared" si="567"/>
        <v>0</v>
      </c>
      <c r="AI568" s="197"/>
      <c r="AJ568" s="197"/>
    </row>
    <row r="569" spans="2:36" ht="19.5" thickBot="1">
      <c r="B569" s="196"/>
      <c r="C569" s="164"/>
      <c r="D569" s="169"/>
      <c r="E569" s="173"/>
      <c r="F569" s="170"/>
      <c r="G569" s="169"/>
      <c r="H569" s="173"/>
      <c r="I569" s="170"/>
      <c r="J569" s="169"/>
      <c r="K569" s="170"/>
      <c r="L569" s="169"/>
      <c r="M569" s="173"/>
      <c r="N569" s="170"/>
      <c r="O569" s="59"/>
      <c r="P569" s="158"/>
      <c r="Q569" s="161"/>
      <c r="R569" s="155"/>
      <c r="S569" s="158"/>
      <c r="T569" s="155"/>
      <c r="U569" s="158"/>
      <c r="V569" s="155"/>
      <c r="AB569" s="44"/>
      <c r="AC569" s="1" t="str">
        <f>IF($Q569="","0",VLOOKUP($Q569,登録データ!$Q$4:$R$19,2,FALSE))</f>
        <v>0</v>
      </c>
      <c r="AD569" s="1" t="str">
        <f t="shared" si="565"/>
        <v>00</v>
      </c>
      <c r="AE569" s="1" t="str">
        <f t="shared" si="566"/>
        <v/>
      </c>
      <c r="AF569" s="1" t="str">
        <f t="shared" si="561"/>
        <v>000000</v>
      </c>
      <c r="AG569" s="1" t="str">
        <f t="shared" si="562"/>
        <v/>
      </c>
      <c r="AH569" s="1">
        <f t="shared" si="567"/>
        <v>0</v>
      </c>
      <c r="AI569" s="197"/>
      <c r="AJ569" s="197"/>
    </row>
    <row r="570" spans="2:36" ht="19.5" thickTop="1">
      <c r="B570" s="195">
        <v>184</v>
      </c>
      <c r="C570" s="162"/>
      <c r="D570" s="165"/>
      <c r="E570" s="171"/>
      <c r="F570" s="166"/>
      <c r="G570" s="165"/>
      <c r="H570" s="171"/>
      <c r="I570" s="166"/>
      <c r="J570" s="165"/>
      <c r="K570" s="166"/>
      <c r="L570" s="165"/>
      <c r="M570" s="171"/>
      <c r="N570" s="166"/>
      <c r="O570" s="56"/>
      <c r="P570" s="156" t="s">
        <v>169</v>
      </c>
      <c r="Q570" s="159"/>
      <c r="R570" s="153"/>
      <c r="S570" s="156" t="str">
        <f t="shared" ref="S570" si="602">IF($Q570="","",IF(OR(RIGHT($Q570,1)="m",RIGHT($Q570,1)="H"),"分",""))</f>
        <v/>
      </c>
      <c r="T570" s="153"/>
      <c r="U570" s="157" t="str">
        <f t="shared" ref="U570" si="603">IF($Q570="","",IF(OR(RIGHT($Q570,1)="m",RIGHT($Q570,1)="H"),"秒","m"))</f>
        <v/>
      </c>
      <c r="V570" s="153"/>
      <c r="AB570" s="44"/>
      <c r="AC570" s="1" t="str">
        <f>IF($Q570="","0",VLOOKUP($Q570,登録データ!$Q$4:$R$19,2,FALSE))</f>
        <v>0</v>
      </c>
      <c r="AD570" s="1" t="str">
        <f t="shared" si="565"/>
        <v>00</v>
      </c>
      <c r="AE570" s="1" t="str">
        <f t="shared" si="566"/>
        <v/>
      </c>
      <c r="AF570" s="1" t="str">
        <f t="shared" si="561"/>
        <v>000000</v>
      </c>
      <c r="AG570" s="1" t="str">
        <f t="shared" si="562"/>
        <v/>
      </c>
      <c r="AH570" s="1">
        <f t="shared" si="567"/>
        <v>0</v>
      </c>
      <c r="AI570" s="197" t="str">
        <f>IF($C570="","",IF($C570="@",0,IF(COUNTIF($C$21:$C$620,$C570)=1,0,1)))</f>
        <v/>
      </c>
      <c r="AJ570" s="197" t="str">
        <f t="shared" ref="AJ570" si="604">IF($O570="","",IF(OR($O570="北海道",$O570="東京都",$O570="大阪府",$O570="京都府",RIGHT($O570,1)="県"),0,1))</f>
        <v/>
      </c>
    </row>
    <row r="571" spans="2:36">
      <c r="B571" s="122"/>
      <c r="C571" s="163"/>
      <c r="D571" s="167"/>
      <c r="E571" s="172"/>
      <c r="F571" s="168"/>
      <c r="G571" s="167"/>
      <c r="H571" s="172"/>
      <c r="I571" s="168"/>
      <c r="J571" s="167"/>
      <c r="K571" s="168"/>
      <c r="L571" s="167"/>
      <c r="M571" s="172"/>
      <c r="N571" s="168"/>
      <c r="O571" s="57"/>
      <c r="P571" s="157"/>
      <c r="Q571" s="160"/>
      <c r="R571" s="154"/>
      <c r="S571" s="157"/>
      <c r="T571" s="154"/>
      <c r="U571" s="157"/>
      <c r="V571" s="154"/>
      <c r="AB571" s="44"/>
      <c r="AC571" s="1" t="str">
        <f>IF($Q571="","0",VLOOKUP($Q571,登録データ!$Q$4:$R$19,2,FALSE))</f>
        <v>0</v>
      </c>
      <c r="AD571" s="1" t="str">
        <f t="shared" si="565"/>
        <v>00</v>
      </c>
      <c r="AE571" s="1" t="str">
        <f t="shared" si="566"/>
        <v/>
      </c>
      <c r="AF571" s="1" t="str">
        <f t="shared" si="561"/>
        <v>000000</v>
      </c>
      <c r="AG571" s="1" t="str">
        <f t="shared" si="562"/>
        <v/>
      </c>
      <c r="AH571" s="1">
        <f t="shared" si="567"/>
        <v>0</v>
      </c>
      <c r="AI571" s="197"/>
      <c r="AJ571" s="197"/>
    </row>
    <row r="572" spans="2:36" ht="19.5" thickBot="1">
      <c r="B572" s="196"/>
      <c r="C572" s="164"/>
      <c r="D572" s="169"/>
      <c r="E572" s="173"/>
      <c r="F572" s="170"/>
      <c r="G572" s="169"/>
      <c r="H572" s="173"/>
      <c r="I572" s="170"/>
      <c r="J572" s="169"/>
      <c r="K572" s="170"/>
      <c r="L572" s="169"/>
      <c r="M572" s="173"/>
      <c r="N572" s="170"/>
      <c r="O572" s="59"/>
      <c r="P572" s="158"/>
      <c r="Q572" s="161"/>
      <c r="R572" s="155"/>
      <c r="S572" s="158"/>
      <c r="T572" s="155"/>
      <c r="U572" s="158"/>
      <c r="V572" s="155"/>
      <c r="AB572" s="44"/>
      <c r="AC572" s="1" t="str">
        <f>IF($Q572="","0",VLOOKUP($Q572,登録データ!$Q$4:$R$19,2,FALSE))</f>
        <v>0</v>
      </c>
      <c r="AD572" s="1" t="str">
        <f t="shared" si="565"/>
        <v>00</v>
      </c>
      <c r="AE572" s="1" t="str">
        <f t="shared" si="566"/>
        <v/>
      </c>
      <c r="AF572" s="1" t="str">
        <f t="shared" si="561"/>
        <v>000000</v>
      </c>
      <c r="AG572" s="1" t="str">
        <f t="shared" si="562"/>
        <v/>
      </c>
      <c r="AH572" s="1">
        <f t="shared" si="567"/>
        <v>0</v>
      </c>
      <c r="AI572" s="197"/>
      <c r="AJ572" s="197"/>
    </row>
    <row r="573" spans="2:36" ht="19.5" thickTop="1">
      <c r="B573" s="195">
        <v>185</v>
      </c>
      <c r="C573" s="162"/>
      <c r="D573" s="165"/>
      <c r="E573" s="171"/>
      <c r="F573" s="166"/>
      <c r="G573" s="165"/>
      <c r="H573" s="171"/>
      <c r="I573" s="166"/>
      <c r="J573" s="165"/>
      <c r="K573" s="166"/>
      <c r="L573" s="165"/>
      <c r="M573" s="171"/>
      <c r="N573" s="166"/>
      <c r="O573" s="56"/>
      <c r="P573" s="156" t="s">
        <v>169</v>
      </c>
      <c r="Q573" s="159"/>
      <c r="R573" s="153"/>
      <c r="S573" s="156" t="str">
        <f t="shared" ref="S573" si="605">IF($Q573="","",IF(OR(RIGHT($Q573,1)="m",RIGHT($Q573,1)="H"),"分",""))</f>
        <v/>
      </c>
      <c r="T573" s="153"/>
      <c r="U573" s="157" t="str">
        <f t="shared" ref="U573" si="606">IF($Q573="","",IF(OR(RIGHT($Q573,1)="m",RIGHT($Q573,1)="H"),"秒","m"))</f>
        <v/>
      </c>
      <c r="V573" s="153"/>
      <c r="AB573" s="44"/>
      <c r="AC573" s="1" t="str">
        <f>IF($Q573="","0",VLOOKUP($Q573,登録データ!$Q$4:$R$19,2,FALSE))</f>
        <v>0</v>
      </c>
      <c r="AD573" s="1" t="str">
        <f t="shared" si="565"/>
        <v>00</v>
      </c>
      <c r="AE573" s="1" t="str">
        <f t="shared" si="566"/>
        <v/>
      </c>
      <c r="AF573" s="1" t="str">
        <f t="shared" si="561"/>
        <v>000000</v>
      </c>
      <c r="AG573" s="1" t="str">
        <f t="shared" si="562"/>
        <v/>
      </c>
      <c r="AH573" s="1">
        <f t="shared" si="567"/>
        <v>0</v>
      </c>
      <c r="AI573" s="197" t="str">
        <f>IF($C573="","",IF($C573="@",0,IF(COUNTIF($C$21:$C$620,$C573)=1,0,1)))</f>
        <v/>
      </c>
      <c r="AJ573" s="197" t="str">
        <f t="shared" ref="AJ573" si="607">IF($O573="","",IF(OR($O573="北海道",$O573="東京都",$O573="大阪府",$O573="京都府",RIGHT($O573,1)="県"),0,1))</f>
        <v/>
      </c>
    </row>
    <row r="574" spans="2:36">
      <c r="B574" s="122"/>
      <c r="C574" s="163"/>
      <c r="D574" s="167"/>
      <c r="E574" s="172"/>
      <c r="F574" s="168"/>
      <c r="G574" s="167"/>
      <c r="H574" s="172"/>
      <c r="I574" s="168"/>
      <c r="J574" s="167"/>
      <c r="K574" s="168"/>
      <c r="L574" s="167"/>
      <c r="M574" s="172"/>
      <c r="N574" s="168"/>
      <c r="O574" s="57"/>
      <c r="P574" s="157"/>
      <c r="Q574" s="160"/>
      <c r="R574" s="154"/>
      <c r="S574" s="157"/>
      <c r="T574" s="154"/>
      <c r="U574" s="157"/>
      <c r="V574" s="154"/>
      <c r="AB574" s="44"/>
      <c r="AC574" s="1" t="str">
        <f>IF($Q574="","0",VLOOKUP($Q574,登録データ!$Q$4:$R$19,2,FALSE))</f>
        <v>0</v>
      </c>
      <c r="AD574" s="1" t="str">
        <f t="shared" si="565"/>
        <v>00</v>
      </c>
      <c r="AE574" s="1" t="str">
        <f t="shared" si="566"/>
        <v/>
      </c>
      <c r="AF574" s="1" t="str">
        <f t="shared" si="561"/>
        <v>000000</v>
      </c>
      <c r="AG574" s="1" t="str">
        <f t="shared" si="562"/>
        <v/>
      </c>
      <c r="AH574" s="1">
        <f t="shared" si="567"/>
        <v>0</v>
      </c>
      <c r="AI574" s="197"/>
      <c r="AJ574" s="197"/>
    </row>
    <row r="575" spans="2:36" ht="19.5" thickBot="1">
      <c r="B575" s="196"/>
      <c r="C575" s="164"/>
      <c r="D575" s="169"/>
      <c r="E575" s="173"/>
      <c r="F575" s="170"/>
      <c r="G575" s="169"/>
      <c r="H575" s="173"/>
      <c r="I575" s="170"/>
      <c r="J575" s="169"/>
      <c r="K575" s="170"/>
      <c r="L575" s="169"/>
      <c r="M575" s="173"/>
      <c r="N575" s="170"/>
      <c r="O575" s="59"/>
      <c r="P575" s="158"/>
      <c r="Q575" s="161"/>
      <c r="R575" s="155"/>
      <c r="S575" s="158"/>
      <c r="T575" s="155"/>
      <c r="U575" s="158"/>
      <c r="V575" s="155"/>
      <c r="AB575" s="44"/>
      <c r="AC575" s="1" t="str">
        <f>IF($Q575="","0",VLOOKUP($Q575,登録データ!$Q$4:$R$19,2,FALSE))</f>
        <v>0</v>
      </c>
      <c r="AD575" s="1" t="str">
        <f t="shared" si="565"/>
        <v>00</v>
      </c>
      <c r="AE575" s="1" t="str">
        <f t="shared" si="566"/>
        <v/>
      </c>
      <c r="AF575" s="1" t="str">
        <f t="shared" si="561"/>
        <v>000000</v>
      </c>
      <c r="AG575" s="1" t="str">
        <f t="shared" si="562"/>
        <v/>
      </c>
      <c r="AH575" s="1">
        <f t="shared" si="567"/>
        <v>0</v>
      </c>
      <c r="AI575" s="197"/>
      <c r="AJ575" s="197"/>
    </row>
    <row r="576" spans="2:36" ht="19.5" thickTop="1">
      <c r="B576" s="195">
        <v>186</v>
      </c>
      <c r="C576" s="162"/>
      <c r="D576" s="165"/>
      <c r="E576" s="171"/>
      <c r="F576" s="166"/>
      <c r="G576" s="165"/>
      <c r="H576" s="171"/>
      <c r="I576" s="166"/>
      <c r="J576" s="165"/>
      <c r="K576" s="166"/>
      <c r="L576" s="165"/>
      <c r="M576" s="171"/>
      <c r="N576" s="166"/>
      <c r="O576" s="56"/>
      <c r="P576" s="156" t="s">
        <v>169</v>
      </c>
      <c r="Q576" s="159"/>
      <c r="R576" s="153"/>
      <c r="S576" s="156" t="str">
        <f t="shared" ref="S576" si="608">IF($Q576="","",IF(OR(RIGHT($Q576,1)="m",RIGHT($Q576,1)="H"),"分",""))</f>
        <v/>
      </c>
      <c r="T576" s="153"/>
      <c r="U576" s="157" t="str">
        <f t="shared" ref="U576" si="609">IF($Q576="","",IF(OR(RIGHT($Q576,1)="m",RIGHT($Q576,1)="H"),"秒","m"))</f>
        <v/>
      </c>
      <c r="V576" s="153"/>
      <c r="AB576" s="44"/>
      <c r="AC576" s="1" t="str">
        <f>IF($Q576="","0",VLOOKUP($Q576,登録データ!$Q$4:$R$19,2,FALSE))</f>
        <v>0</v>
      </c>
      <c r="AD576" s="1" t="str">
        <f t="shared" si="565"/>
        <v>00</v>
      </c>
      <c r="AE576" s="1" t="str">
        <f t="shared" si="566"/>
        <v/>
      </c>
      <c r="AF576" s="1" t="str">
        <f t="shared" si="561"/>
        <v>000000</v>
      </c>
      <c r="AG576" s="1" t="str">
        <f t="shared" si="562"/>
        <v/>
      </c>
      <c r="AH576" s="1">
        <f t="shared" si="567"/>
        <v>0</v>
      </c>
      <c r="AI576" s="197" t="str">
        <f>IF($C576="","",IF($C576="@",0,IF(COUNTIF($C$21:$C$620,$C576)=1,0,1)))</f>
        <v/>
      </c>
      <c r="AJ576" s="197" t="str">
        <f t="shared" ref="AJ576" si="610">IF($O576="","",IF(OR($O576="北海道",$O576="東京都",$O576="大阪府",$O576="京都府",RIGHT($O576,1)="県"),0,1))</f>
        <v/>
      </c>
    </row>
    <row r="577" spans="2:36">
      <c r="B577" s="122"/>
      <c r="C577" s="163"/>
      <c r="D577" s="167"/>
      <c r="E577" s="172"/>
      <c r="F577" s="168"/>
      <c r="G577" s="167"/>
      <c r="H577" s="172"/>
      <c r="I577" s="168"/>
      <c r="J577" s="167"/>
      <c r="K577" s="168"/>
      <c r="L577" s="167"/>
      <c r="M577" s="172"/>
      <c r="N577" s="168"/>
      <c r="O577" s="57"/>
      <c r="P577" s="157"/>
      <c r="Q577" s="160"/>
      <c r="R577" s="154"/>
      <c r="S577" s="157"/>
      <c r="T577" s="154"/>
      <c r="U577" s="157"/>
      <c r="V577" s="154"/>
      <c r="AB577" s="44"/>
      <c r="AC577" s="1" t="str">
        <f>IF($Q577="","0",VLOOKUP($Q577,登録データ!$Q$4:$R$19,2,FALSE))</f>
        <v>0</v>
      </c>
      <c r="AD577" s="1" t="str">
        <f t="shared" si="565"/>
        <v>00</v>
      </c>
      <c r="AE577" s="1" t="str">
        <f t="shared" si="566"/>
        <v/>
      </c>
      <c r="AF577" s="1" t="str">
        <f t="shared" si="561"/>
        <v>000000</v>
      </c>
      <c r="AG577" s="1" t="str">
        <f t="shared" si="562"/>
        <v/>
      </c>
      <c r="AH577" s="1">
        <f t="shared" si="567"/>
        <v>0</v>
      </c>
      <c r="AI577" s="197"/>
      <c r="AJ577" s="197"/>
    </row>
    <row r="578" spans="2:36" ht="19.5" thickBot="1">
      <c r="B578" s="196"/>
      <c r="C578" s="164"/>
      <c r="D578" s="169"/>
      <c r="E578" s="173"/>
      <c r="F578" s="170"/>
      <c r="G578" s="169"/>
      <c r="H578" s="173"/>
      <c r="I578" s="170"/>
      <c r="J578" s="169"/>
      <c r="K578" s="170"/>
      <c r="L578" s="169"/>
      <c r="M578" s="173"/>
      <c r="N578" s="170"/>
      <c r="O578" s="59"/>
      <c r="P578" s="158"/>
      <c r="Q578" s="161"/>
      <c r="R578" s="155"/>
      <c r="S578" s="158"/>
      <c r="T578" s="155"/>
      <c r="U578" s="158"/>
      <c r="V578" s="155"/>
      <c r="AB578" s="44"/>
      <c r="AC578" s="1" t="str">
        <f>IF($Q578="","0",VLOOKUP($Q578,登録データ!$Q$4:$R$19,2,FALSE))</f>
        <v>0</v>
      </c>
      <c r="AD578" s="1" t="str">
        <f t="shared" si="565"/>
        <v>00</v>
      </c>
      <c r="AE578" s="1" t="str">
        <f t="shared" si="566"/>
        <v/>
      </c>
      <c r="AF578" s="1" t="str">
        <f t="shared" si="561"/>
        <v>000000</v>
      </c>
      <c r="AG578" s="1" t="str">
        <f t="shared" si="562"/>
        <v/>
      </c>
      <c r="AH578" s="1">
        <f t="shared" si="567"/>
        <v>0</v>
      </c>
      <c r="AI578" s="197"/>
      <c r="AJ578" s="197"/>
    </row>
    <row r="579" spans="2:36" ht="19.5" thickTop="1">
      <c r="B579" s="195">
        <v>187</v>
      </c>
      <c r="C579" s="162"/>
      <c r="D579" s="165"/>
      <c r="E579" s="171"/>
      <c r="F579" s="166"/>
      <c r="G579" s="165"/>
      <c r="H579" s="171"/>
      <c r="I579" s="166"/>
      <c r="J579" s="165"/>
      <c r="K579" s="166"/>
      <c r="L579" s="165"/>
      <c r="M579" s="171"/>
      <c r="N579" s="166"/>
      <c r="O579" s="56"/>
      <c r="P579" s="156" t="s">
        <v>169</v>
      </c>
      <c r="Q579" s="159"/>
      <c r="R579" s="153"/>
      <c r="S579" s="156" t="str">
        <f t="shared" ref="S579" si="611">IF($Q579="","",IF(OR(RIGHT($Q579,1)="m",RIGHT($Q579,1)="H"),"分",""))</f>
        <v/>
      </c>
      <c r="T579" s="153"/>
      <c r="U579" s="157" t="str">
        <f t="shared" ref="U579" si="612">IF($Q579="","",IF(OR(RIGHT($Q579,1)="m",RIGHT($Q579,1)="H"),"秒","m"))</f>
        <v/>
      </c>
      <c r="V579" s="153"/>
      <c r="AB579" s="44"/>
      <c r="AC579" s="1" t="str">
        <f>IF($Q579="","0",VLOOKUP($Q579,登録データ!$Q$4:$R$19,2,FALSE))</f>
        <v>0</v>
      </c>
      <c r="AD579" s="1" t="str">
        <f t="shared" si="565"/>
        <v>00</v>
      </c>
      <c r="AE579" s="1" t="str">
        <f t="shared" si="566"/>
        <v/>
      </c>
      <c r="AF579" s="1" t="str">
        <f t="shared" si="561"/>
        <v>000000</v>
      </c>
      <c r="AG579" s="1" t="str">
        <f t="shared" si="562"/>
        <v/>
      </c>
      <c r="AH579" s="1">
        <f t="shared" si="567"/>
        <v>0</v>
      </c>
      <c r="AI579" s="197" t="str">
        <f>IF($C579="","",IF($C579="@",0,IF(COUNTIF($C$21:$C$620,$C579)=1,0,1)))</f>
        <v/>
      </c>
      <c r="AJ579" s="197" t="str">
        <f t="shared" ref="AJ579" si="613">IF($O579="","",IF(OR($O579="北海道",$O579="東京都",$O579="大阪府",$O579="京都府",RIGHT($O579,1)="県"),0,1))</f>
        <v/>
      </c>
    </row>
    <row r="580" spans="2:36">
      <c r="B580" s="122"/>
      <c r="C580" s="163"/>
      <c r="D580" s="167"/>
      <c r="E580" s="172"/>
      <c r="F580" s="168"/>
      <c r="G580" s="167"/>
      <c r="H580" s="172"/>
      <c r="I580" s="168"/>
      <c r="J580" s="167"/>
      <c r="K580" s="168"/>
      <c r="L580" s="167"/>
      <c r="M580" s="172"/>
      <c r="N580" s="168"/>
      <c r="O580" s="57"/>
      <c r="P580" s="157"/>
      <c r="Q580" s="160"/>
      <c r="R580" s="154"/>
      <c r="S580" s="157"/>
      <c r="T580" s="154"/>
      <c r="U580" s="157"/>
      <c r="V580" s="154"/>
      <c r="AB580" s="44"/>
      <c r="AC580" s="1" t="str">
        <f>IF($Q580="","0",VLOOKUP($Q580,登録データ!$Q$4:$R$19,2,FALSE))</f>
        <v>0</v>
      </c>
      <c r="AD580" s="1" t="str">
        <f t="shared" si="565"/>
        <v>00</v>
      </c>
      <c r="AE580" s="1" t="str">
        <f t="shared" si="566"/>
        <v/>
      </c>
      <c r="AF580" s="1" t="str">
        <f t="shared" si="561"/>
        <v>000000</v>
      </c>
      <c r="AG580" s="1" t="str">
        <f t="shared" si="562"/>
        <v/>
      </c>
      <c r="AH580" s="1">
        <f t="shared" si="567"/>
        <v>0</v>
      </c>
      <c r="AI580" s="197"/>
      <c r="AJ580" s="197"/>
    </row>
    <row r="581" spans="2:36" ht="19.5" thickBot="1">
      <c r="B581" s="196"/>
      <c r="C581" s="164"/>
      <c r="D581" s="169"/>
      <c r="E581" s="173"/>
      <c r="F581" s="170"/>
      <c r="G581" s="169"/>
      <c r="H581" s="173"/>
      <c r="I581" s="170"/>
      <c r="J581" s="169"/>
      <c r="K581" s="170"/>
      <c r="L581" s="169"/>
      <c r="M581" s="173"/>
      <c r="N581" s="170"/>
      <c r="O581" s="59"/>
      <c r="P581" s="158"/>
      <c r="Q581" s="161"/>
      <c r="R581" s="155"/>
      <c r="S581" s="158"/>
      <c r="T581" s="155"/>
      <c r="U581" s="158"/>
      <c r="V581" s="155"/>
      <c r="AB581" s="44"/>
      <c r="AC581" s="1" t="str">
        <f>IF($Q581="","0",VLOOKUP($Q581,登録データ!$Q$4:$R$19,2,FALSE))</f>
        <v>0</v>
      </c>
      <c r="AD581" s="1" t="str">
        <f t="shared" si="565"/>
        <v>00</v>
      </c>
      <c r="AE581" s="1" t="str">
        <f t="shared" si="566"/>
        <v/>
      </c>
      <c r="AF581" s="1" t="str">
        <f t="shared" si="561"/>
        <v>000000</v>
      </c>
      <c r="AG581" s="1" t="str">
        <f t="shared" si="562"/>
        <v/>
      </c>
      <c r="AH581" s="1">
        <f t="shared" si="567"/>
        <v>0</v>
      </c>
      <c r="AI581" s="197"/>
      <c r="AJ581" s="197"/>
    </row>
    <row r="582" spans="2:36" ht="19.5" thickTop="1">
      <c r="B582" s="195">
        <v>188</v>
      </c>
      <c r="C582" s="162"/>
      <c r="D582" s="165"/>
      <c r="E582" s="171"/>
      <c r="F582" s="166"/>
      <c r="G582" s="165"/>
      <c r="H582" s="171"/>
      <c r="I582" s="166"/>
      <c r="J582" s="165"/>
      <c r="K582" s="166"/>
      <c r="L582" s="165"/>
      <c r="M582" s="171"/>
      <c r="N582" s="166"/>
      <c r="O582" s="56"/>
      <c r="P582" s="156" t="s">
        <v>169</v>
      </c>
      <c r="Q582" s="159"/>
      <c r="R582" s="153"/>
      <c r="S582" s="156" t="str">
        <f t="shared" ref="S582" si="614">IF($Q582="","",IF(OR(RIGHT($Q582,1)="m",RIGHT($Q582,1)="H"),"分",""))</f>
        <v/>
      </c>
      <c r="T582" s="153"/>
      <c r="U582" s="157" t="str">
        <f t="shared" ref="U582" si="615">IF($Q582="","",IF(OR(RIGHT($Q582,1)="m",RIGHT($Q582,1)="H"),"秒","m"))</f>
        <v/>
      </c>
      <c r="V582" s="153"/>
      <c r="AB582" s="44"/>
      <c r="AC582" s="1" t="str">
        <f>IF($Q582="","0",VLOOKUP($Q582,登録データ!$Q$4:$R$19,2,FALSE))</f>
        <v>0</v>
      </c>
      <c r="AD582" s="1" t="str">
        <f t="shared" si="565"/>
        <v>00</v>
      </c>
      <c r="AE582" s="1" t="str">
        <f t="shared" si="566"/>
        <v/>
      </c>
      <c r="AF582" s="1" t="str">
        <f t="shared" si="561"/>
        <v>000000</v>
      </c>
      <c r="AG582" s="1" t="str">
        <f t="shared" si="562"/>
        <v/>
      </c>
      <c r="AH582" s="1">
        <f t="shared" si="567"/>
        <v>0</v>
      </c>
      <c r="AI582" s="197" t="str">
        <f>IF($C582="","",IF($C582="@",0,IF(COUNTIF($C$21:$C$620,$C582)=1,0,1)))</f>
        <v/>
      </c>
      <c r="AJ582" s="197" t="str">
        <f t="shared" ref="AJ582" si="616">IF($O582="","",IF(OR($O582="北海道",$O582="東京都",$O582="大阪府",$O582="京都府",RIGHT($O582,1)="県"),0,1))</f>
        <v/>
      </c>
    </row>
    <row r="583" spans="2:36">
      <c r="B583" s="122"/>
      <c r="C583" s="163"/>
      <c r="D583" s="167"/>
      <c r="E583" s="172"/>
      <c r="F583" s="168"/>
      <c r="G583" s="167"/>
      <c r="H583" s="172"/>
      <c r="I583" s="168"/>
      <c r="J583" s="167"/>
      <c r="K583" s="168"/>
      <c r="L583" s="167"/>
      <c r="M583" s="172"/>
      <c r="N583" s="168"/>
      <c r="O583" s="57"/>
      <c r="P583" s="157"/>
      <c r="Q583" s="160"/>
      <c r="R583" s="154"/>
      <c r="S583" s="157"/>
      <c r="T583" s="154"/>
      <c r="U583" s="157"/>
      <c r="V583" s="154"/>
      <c r="AB583" s="44"/>
      <c r="AC583" s="1" t="str">
        <f>IF($Q583="","0",VLOOKUP($Q583,登録データ!$Q$4:$R$19,2,FALSE))</f>
        <v>0</v>
      </c>
      <c r="AD583" s="1" t="str">
        <f t="shared" si="565"/>
        <v>00</v>
      </c>
      <c r="AE583" s="1" t="str">
        <f t="shared" si="566"/>
        <v/>
      </c>
      <c r="AF583" s="1" t="str">
        <f t="shared" si="561"/>
        <v>000000</v>
      </c>
      <c r="AG583" s="1" t="str">
        <f t="shared" si="562"/>
        <v/>
      </c>
      <c r="AH583" s="1">
        <f t="shared" si="567"/>
        <v>0</v>
      </c>
      <c r="AI583" s="197"/>
      <c r="AJ583" s="197"/>
    </row>
    <row r="584" spans="2:36" ht="19.5" thickBot="1">
      <c r="B584" s="196"/>
      <c r="C584" s="164"/>
      <c r="D584" s="169"/>
      <c r="E584" s="173"/>
      <c r="F584" s="170"/>
      <c r="G584" s="169"/>
      <c r="H584" s="173"/>
      <c r="I584" s="170"/>
      <c r="J584" s="169"/>
      <c r="K584" s="170"/>
      <c r="L584" s="169"/>
      <c r="M584" s="173"/>
      <c r="N584" s="170"/>
      <c r="O584" s="59"/>
      <c r="P584" s="158"/>
      <c r="Q584" s="161"/>
      <c r="R584" s="155"/>
      <c r="S584" s="158"/>
      <c r="T584" s="155"/>
      <c r="U584" s="158"/>
      <c r="V584" s="155"/>
      <c r="AB584" s="44"/>
      <c r="AC584" s="1" t="str">
        <f>IF($Q584="","0",VLOOKUP($Q584,登録データ!$Q$4:$R$19,2,FALSE))</f>
        <v>0</v>
      </c>
      <c r="AD584" s="1" t="str">
        <f t="shared" si="565"/>
        <v>00</v>
      </c>
      <c r="AE584" s="1" t="str">
        <f t="shared" si="566"/>
        <v/>
      </c>
      <c r="AF584" s="1" t="str">
        <f t="shared" si="561"/>
        <v>000000</v>
      </c>
      <c r="AG584" s="1" t="str">
        <f t="shared" si="562"/>
        <v/>
      </c>
      <c r="AH584" s="1">
        <f t="shared" si="567"/>
        <v>0</v>
      </c>
      <c r="AI584" s="197"/>
      <c r="AJ584" s="197"/>
    </row>
    <row r="585" spans="2:36" ht="19.5" thickTop="1">
      <c r="B585" s="195">
        <v>189</v>
      </c>
      <c r="C585" s="162"/>
      <c r="D585" s="165"/>
      <c r="E585" s="171"/>
      <c r="F585" s="166"/>
      <c r="G585" s="165"/>
      <c r="H585" s="171"/>
      <c r="I585" s="166"/>
      <c r="J585" s="165"/>
      <c r="K585" s="166"/>
      <c r="L585" s="165"/>
      <c r="M585" s="171"/>
      <c r="N585" s="166"/>
      <c r="O585" s="56"/>
      <c r="P585" s="156" t="s">
        <v>169</v>
      </c>
      <c r="Q585" s="159"/>
      <c r="R585" s="153"/>
      <c r="S585" s="156" t="str">
        <f t="shared" ref="S585" si="617">IF($Q585="","",IF(OR(RIGHT($Q585,1)="m",RIGHT($Q585,1)="H"),"分",""))</f>
        <v/>
      </c>
      <c r="T585" s="153"/>
      <c r="U585" s="157" t="str">
        <f t="shared" ref="U585" si="618">IF($Q585="","",IF(OR(RIGHT($Q585,1)="m",RIGHT($Q585,1)="H"),"秒","m"))</f>
        <v/>
      </c>
      <c r="V585" s="153"/>
      <c r="AB585" s="44"/>
      <c r="AC585" s="1" t="str">
        <f>IF($Q585="","0",VLOOKUP($Q585,登録データ!$Q$4:$R$19,2,FALSE))</f>
        <v>0</v>
      </c>
      <c r="AD585" s="1" t="str">
        <f t="shared" si="565"/>
        <v>00</v>
      </c>
      <c r="AE585" s="1" t="str">
        <f t="shared" si="566"/>
        <v/>
      </c>
      <c r="AF585" s="1" t="str">
        <f t="shared" si="561"/>
        <v>000000</v>
      </c>
      <c r="AG585" s="1" t="str">
        <f t="shared" si="562"/>
        <v/>
      </c>
      <c r="AH585" s="1">
        <f t="shared" si="567"/>
        <v>0</v>
      </c>
      <c r="AI585" s="197" t="str">
        <f>IF($C585="","",IF($C585="@",0,IF(COUNTIF($C$21:$C$620,$C585)=1,0,1)))</f>
        <v/>
      </c>
      <c r="AJ585" s="197" t="str">
        <f t="shared" ref="AJ585" si="619">IF($O585="","",IF(OR($O585="北海道",$O585="東京都",$O585="大阪府",$O585="京都府",RIGHT($O585,1)="県"),0,1))</f>
        <v/>
      </c>
    </row>
    <row r="586" spans="2:36">
      <c r="B586" s="122"/>
      <c r="C586" s="163"/>
      <c r="D586" s="167"/>
      <c r="E586" s="172"/>
      <c r="F586" s="168"/>
      <c r="G586" s="167"/>
      <c r="H586" s="172"/>
      <c r="I586" s="168"/>
      <c r="J586" s="167"/>
      <c r="K586" s="168"/>
      <c r="L586" s="167"/>
      <c r="M586" s="172"/>
      <c r="N586" s="168"/>
      <c r="O586" s="57"/>
      <c r="P586" s="157"/>
      <c r="Q586" s="160"/>
      <c r="R586" s="154"/>
      <c r="S586" s="157"/>
      <c r="T586" s="154"/>
      <c r="U586" s="157"/>
      <c r="V586" s="154"/>
      <c r="AB586" s="44"/>
      <c r="AC586" s="1" t="str">
        <f>IF($Q586="","0",VLOOKUP($Q586,登録データ!$Q$4:$R$19,2,FALSE))</f>
        <v>0</v>
      </c>
      <c r="AD586" s="1" t="str">
        <f t="shared" si="565"/>
        <v>00</v>
      </c>
      <c r="AE586" s="1" t="str">
        <f t="shared" si="566"/>
        <v/>
      </c>
      <c r="AF586" s="1" t="str">
        <f t="shared" si="561"/>
        <v>000000</v>
      </c>
      <c r="AG586" s="1" t="str">
        <f t="shared" si="562"/>
        <v/>
      </c>
      <c r="AH586" s="1">
        <f t="shared" si="567"/>
        <v>0</v>
      </c>
      <c r="AI586" s="197"/>
      <c r="AJ586" s="197"/>
    </row>
    <row r="587" spans="2:36" ht="19.5" thickBot="1">
      <c r="B587" s="196"/>
      <c r="C587" s="164"/>
      <c r="D587" s="169"/>
      <c r="E587" s="173"/>
      <c r="F587" s="170"/>
      <c r="G587" s="169"/>
      <c r="H587" s="173"/>
      <c r="I587" s="170"/>
      <c r="J587" s="169"/>
      <c r="K587" s="170"/>
      <c r="L587" s="169"/>
      <c r="M587" s="173"/>
      <c r="N587" s="170"/>
      <c r="O587" s="59"/>
      <c r="P587" s="158"/>
      <c r="Q587" s="161"/>
      <c r="R587" s="155"/>
      <c r="S587" s="158"/>
      <c r="T587" s="155"/>
      <c r="U587" s="158"/>
      <c r="V587" s="155"/>
      <c r="AB587" s="44"/>
      <c r="AC587" s="1" t="str">
        <f>IF($Q587="","0",VLOOKUP($Q587,登録データ!$Q$4:$R$19,2,FALSE))</f>
        <v>0</v>
      </c>
      <c r="AD587" s="1" t="str">
        <f t="shared" si="565"/>
        <v>00</v>
      </c>
      <c r="AE587" s="1" t="str">
        <f t="shared" si="566"/>
        <v/>
      </c>
      <c r="AF587" s="1" t="str">
        <f t="shared" si="561"/>
        <v>000000</v>
      </c>
      <c r="AG587" s="1" t="str">
        <f t="shared" si="562"/>
        <v/>
      </c>
      <c r="AH587" s="1">
        <f t="shared" si="567"/>
        <v>0</v>
      </c>
      <c r="AI587" s="197"/>
      <c r="AJ587" s="197"/>
    </row>
    <row r="588" spans="2:36" ht="19.5" thickTop="1">
      <c r="B588" s="195">
        <v>190</v>
      </c>
      <c r="C588" s="162"/>
      <c r="D588" s="165"/>
      <c r="E588" s="171"/>
      <c r="F588" s="166"/>
      <c r="G588" s="165"/>
      <c r="H588" s="171"/>
      <c r="I588" s="166"/>
      <c r="J588" s="165"/>
      <c r="K588" s="166"/>
      <c r="L588" s="165"/>
      <c r="M588" s="171"/>
      <c r="N588" s="166"/>
      <c r="O588" s="56"/>
      <c r="P588" s="156" t="s">
        <v>169</v>
      </c>
      <c r="Q588" s="159"/>
      <c r="R588" s="153"/>
      <c r="S588" s="156" t="str">
        <f t="shared" ref="S588" si="620">IF($Q588="","",IF(OR(RIGHT($Q588,1)="m",RIGHT($Q588,1)="H"),"分",""))</f>
        <v/>
      </c>
      <c r="T588" s="153"/>
      <c r="U588" s="157" t="str">
        <f t="shared" ref="U588" si="621">IF($Q588="","",IF(OR(RIGHT($Q588,1)="m",RIGHT($Q588,1)="H"),"秒","m"))</f>
        <v/>
      </c>
      <c r="V588" s="153"/>
      <c r="AB588" s="44"/>
      <c r="AC588" s="1" t="str">
        <f>IF($Q588="","0",VLOOKUP($Q588,登録データ!$Q$4:$R$19,2,FALSE))</f>
        <v>0</v>
      </c>
      <c r="AD588" s="1" t="str">
        <f t="shared" si="565"/>
        <v>00</v>
      </c>
      <c r="AE588" s="1" t="str">
        <f t="shared" si="566"/>
        <v/>
      </c>
      <c r="AF588" s="1" t="str">
        <f t="shared" si="561"/>
        <v>000000</v>
      </c>
      <c r="AG588" s="1" t="str">
        <f t="shared" si="562"/>
        <v/>
      </c>
      <c r="AH588" s="1">
        <f t="shared" si="567"/>
        <v>0</v>
      </c>
      <c r="AI588" s="197" t="str">
        <f>IF($C588="","",IF($C588="@",0,IF(COUNTIF($C$21:$C$620,$C588)=1,0,1)))</f>
        <v/>
      </c>
      <c r="AJ588" s="197" t="str">
        <f t="shared" ref="AJ588" si="622">IF($O588="","",IF(OR($O588="北海道",$O588="東京都",$O588="大阪府",$O588="京都府",RIGHT($O588,1)="県"),0,1))</f>
        <v/>
      </c>
    </row>
    <row r="589" spans="2:36">
      <c r="B589" s="122"/>
      <c r="C589" s="163"/>
      <c r="D589" s="167"/>
      <c r="E589" s="172"/>
      <c r="F589" s="168"/>
      <c r="G589" s="167"/>
      <c r="H589" s="172"/>
      <c r="I589" s="168"/>
      <c r="J589" s="167"/>
      <c r="K589" s="168"/>
      <c r="L589" s="167"/>
      <c r="M589" s="172"/>
      <c r="N589" s="168"/>
      <c r="O589" s="57"/>
      <c r="P589" s="157"/>
      <c r="Q589" s="160"/>
      <c r="R589" s="154"/>
      <c r="S589" s="157"/>
      <c r="T589" s="154"/>
      <c r="U589" s="157"/>
      <c r="V589" s="154"/>
      <c r="AB589" s="44"/>
      <c r="AC589" s="1" t="str">
        <f>IF($Q589="","0",VLOOKUP($Q589,登録データ!$Q$4:$R$19,2,FALSE))</f>
        <v>0</v>
      </c>
      <c r="AD589" s="1" t="str">
        <f t="shared" si="565"/>
        <v>00</v>
      </c>
      <c r="AE589" s="1" t="str">
        <f t="shared" si="566"/>
        <v/>
      </c>
      <c r="AF589" s="1" t="str">
        <f t="shared" si="561"/>
        <v>000000</v>
      </c>
      <c r="AG589" s="1" t="str">
        <f t="shared" si="562"/>
        <v/>
      </c>
      <c r="AH589" s="1">
        <f t="shared" si="567"/>
        <v>0</v>
      </c>
      <c r="AI589" s="197"/>
      <c r="AJ589" s="197"/>
    </row>
    <row r="590" spans="2:36" ht="19.5" thickBot="1">
      <c r="B590" s="196"/>
      <c r="C590" s="164"/>
      <c r="D590" s="169"/>
      <c r="E590" s="173"/>
      <c r="F590" s="170"/>
      <c r="G590" s="169"/>
      <c r="H590" s="173"/>
      <c r="I590" s="170"/>
      <c r="J590" s="169"/>
      <c r="K590" s="170"/>
      <c r="L590" s="169"/>
      <c r="M590" s="173"/>
      <c r="N590" s="170"/>
      <c r="O590" s="59"/>
      <c r="P590" s="158"/>
      <c r="Q590" s="161"/>
      <c r="R590" s="155"/>
      <c r="S590" s="158"/>
      <c r="T590" s="155"/>
      <c r="U590" s="158"/>
      <c r="V590" s="155"/>
      <c r="AB590" s="44"/>
      <c r="AC590" s="1" t="str">
        <f>IF($Q590="","0",VLOOKUP($Q590,登録データ!$Q$4:$R$19,2,FALSE))</f>
        <v>0</v>
      </c>
      <c r="AD590" s="1" t="str">
        <f t="shared" si="565"/>
        <v>00</v>
      </c>
      <c r="AE590" s="1" t="str">
        <f t="shared" si="566"/>
        <v/>
      </c>
      <c r="AF590" s="1" t="str">
        <f t="shared" si="561"/>
        <v>000000</v>
      </c>
      <c r="AG590" s="1" t="str">
        <f t="shared" si="562"/>
        <v/>
      </c>
      <c r="AH590" s="1">
        <f t="shared" si="567"/>
        <v>0</v>
      </c>
      <c r="AI590" s="197"/>
      <c r="AJ590" s="197"/>
    </row>
    <row r="591" spans="2:36" ht="19.5" thickTop="1">
      <c r="B591" s="195">
        <v>191</v>
      </c>
      <c r="C591" s="162"/>
      <c r="D591" s="165"/>
      <c r="E591" s="171"/>
      <c r="F591" s="166"/>
      <c r="G591" s="165"/>
      <c r="H591" s="171"/>
      <c r="I591" s="166"/>
      <c r="J591" s="165"/>
      <c r="K591" s="166"/>
      <c r="L591" s="165"/>
      <c r="M591" s="171"/>
      <c r="N591" s="166"/>
      <c r="O591" s="56"/>
      <c r="P591" s="156" t="s">
        <v>169</v>
      </c>
      <c r="Q591" s="159"/>
      <c r="R591" s="153"/>
      <c r="S591" s="156" t="str">
        <f t="shared" ref="S591" si="623">IF($Q591="","",IF(OR(RIGHT($Q591,1)="m",RIGHT($Q591,1)="H"),"分",""))</f>
        <v/>
      </c>
      <c r="T591" s="153"/>
      <c r="U591" s="157" t="str">
        <f t="shared" ref="U591" si="624">IF($Q591="","",IF(OR(RIGHT($Q591,1)="m",RIGHT($Q591,1)="H"),"秒","m"))</f>
        <v/>
      </c>
      <c r="V591" s="153"/>
      <c r="AB591" s="44"/>
      <c r="AC591" s="1" t="str">
        <f>IF($Q591="","0",VLOOKUP($Q591,登録データ!$Q$4:$R$19,2,FALSE))</f>
        <v>0</v>
      </c>
      <c r="AD591" s="1" t="str">
        <f t="shared" si="565"/>
        <v>00</v>
      </c>
      <c r="AE591" s="1" t="str">
        <f t="shared" si="566"/>
        <v/>
      </c>
      <c r="AF591" s="1" t="str">
        <f t="shared" si="561"/>
        <v>000000</v>
      </c>
      <c r="AG591" s="1" t="str">
        <f t="shared" si="562"/>
        <v/>
      </c>
      <c r="AH591" s="1">
        <f t="shared" si="567"/>
        <v>0</v>
      </c>
      <c r="AI591" s="197" t="str">
        <f>IF($C591="","",IF($C591="@",0,IF(COUNTIF($C$21:$C$620,$C591)=1,0,1)))</f>
        <v/>
      </c>
      <c r="AJ591" s="197" t="str">
        <f t="shared" ref="AJ591" si="625">IF($O591="","",IF(OR($O591="北海道",$O591="東京都",$O591="大阪府",$O591="京都府",RIGHT($O591,1)="県"),0,1))</f>
        <v/>
      </c>
    </row>
    <row r="592" spans="2:36">
      <c r="B592" s="122"/>
      <c r="C592" s="163"/>
      <c r="D592" s="167"/>
      <c r="E592" s="172"/>
      <c r="F592" s="168"/>
      <c r="G592" s="167"/>
      <c r="H592" s="172"/>
      <c r="I592" s="168"/>
      <c r="J592" s="167"/>
      <c r="K592" s="168"/>
      <c r="L592" s="167"/>
      <c r="M592" s="172"/>
      <c r="N592" s="168"/>
      <c r="O592" s="57"/>
      <c r="P592" s="157"/>
      <c r="Q592" s="160"/>
      <c r="R592" s="154"/>
      <c r="S592" s="157"/>
      <c r="T592" s="154"/>
      <c r="U592" s="157"/>
      <c r="V592" s="154"/>
      <c r="AB592" s="44"/>
      <c r="AC592" s="1" t="str">
        <f>IF($Q592="","0",VLOOKUP($Q592,登録データ!$Q$4:$R$19,2,FALSE))</f>
        <v>0</v>
      </c>
      <c r="AD592" s="1" t="str">
        <f t="shared" si="565"/>
        <v>00</v>
      </c>
      <c r="AE592" s="1" t="str">
        <f t="shared" si="566"/>
        <v/>
      </c>
      <c r="AF592" s="1" t="str">
        <f t="shared" si="561"/>
        <v>000000</v>
      </c>
      <c r="AG592" s="1" t="str">
        <f t="shared" si="562"/>
        <v/>
      </c>
      <c r="AH592" s="1">
        <f t="shared" si="567"/>
        <v>0</v>
      </c>
      <c r="AI592" s="197"/>
      <c r="AJ592" s="197"/>
    </row>
    <row r="593" spans="2:36" ht="19.5" thickBot="1">
      <c r="B593" s="196"/>
      <c r="C593" s="164"/>
      <c r="D593" s="169"/>
      <c r="E593" s="173"/>
      <c r="F593" s="170"/>
      <c r="G593" s="169"/>
      <c r="H593" s="173"/>
      <c r="I593" s="170"/>
      <c r="J593" s="169"/>
      <c r="K593" s="170"/>
      <c r="L593" s="169"/>
      <c r="M593" s="173"/>
      <c r="N593" s="170"/>
      <c r="O593" s="59"/>
      <c r="P593" s="158"/>
      <c r="Q593" s="161"/>
      <c r="R593" s="155"/>
      <c r="S593" s="158"/>
      <c r="T593" s="155"/>
      <c r="U593" s="158"/>
      <c r="V593" s="155"/>
      <c r="AB593" s="44"/>
      <c r="AC593" s="1" t="str">
        <f>IF($Q593="","0",VLOOKUP($Q593,登録データ!$Q$4:$R$19,2,FALSE))</f>
        <v>0</v>
      </c>
      <c r="AD593" s="1" t="str">
        <f t="shared" si="565"/>
        <v>00</v>
      </c>
      <c r="AE593" s="1" t="str">
        <f t="shared" si="566"/>
        <v/>
      </c>
      <c r="AF593" s="1" t="str">
        <f t="shared" si="561"/>
        <v>000000</v>
      </c>
      <c r="AG593" s="1" t="str">
        <f t="shared" si="562"/>
        <v/>
      </c>
      <c r="AH593" s="1">
        <f t="shared" si="567"/>
        <v>0</v>
      </c>
      <c r="AI593" s="197"/>
      <c r="AJ593" s="197"/>
    </row>
    <row r="594" spans="2:36" ht="19.5" thickTop="1">
      <c r="B594" s="195">
        <v>192</v>
      </c>
      <c r="C594" s="162"/>
      <c r="D594" s="165"/>
      <c r="E594" s="171"/>
      <c r="F594" s="166"/>
      <c r="G594" s="165"/>
      <c r="H594" s="171"/>
      <c r="I594" s="166"/>
      <c r="J594" s="165"/>
      <c r="K594" s="166"/>
      <c r="L594" s="165"/>
      <c r="M594" s="171"/>
      <c r="N594" s="166"/>
      <c r="O594" s="56"/>
      <c r="P594" s="156" t="s">
        <v>169</v>
      </c>
      <c r="Q594" s="159"/>
      <c r="R594" s="153"/>
      <c r="S594" s="156" t="str">
        <f t="shared" ref="S594" si="626">IF($Q594="","",IF(OR(RIGHT($Q594,1)="m",RIGHT($Q594,1)="H"),"分",""))</f>
        <v/>
      </c>
      <c r="T594" s="153"/>
      <c r="U594" s="157" t="str">
        <f t="shared" ref="U594" si="627">IF($Q594="","",IF(OR(RIGHT($Q594,1)="m",RIGHT($Q594,1)="H"),"秒","m"))</f>
        <v/>
      </c>
      <c r="V594" s="153"/>
      <c r="AB594" s="44"/>
      <c r="AC594" s="1" t="str">
        <f>IF($Q594="","0",VLOOKUP($Q594,登録データ!$Q$4:$R$19,2,FALSE))</f>
        <v>0</v>
      </c>
      <c r="AD594" s="1" t="str">
        <f t="shared" si="565"/>
        <v>00</v>
      </c>
      <c r="AE594" s="1" t="str">
        <f t="shared" si="566"/>
        <v/>
      </c>
      <c r="AF594" s="1" t="str">
        <f t="shared" si="561"/>
        <v>000000</v>
      </c>
      <c r="AG594" s="1" t="str">
        <f t="shared" si="562"/>
        <v/>
      </c>
      <c r="AH594" s="1">
        <f t="shared" si="567"/>
        <v>0</v>
      </c>
      <c r="AI594" s="197" t="str">
        <f>IF($C594="","",IF($C594="@",0,IF(COUNTIF($C$21:$C$620,$C594)=1,0,1)))</f>
        <v/>
      </c>
      <c r="AJ594" s="197" t="str">
        <f t="shared" ref="AJ594" si="628">IF($O594="","",IF(OR($O594="北海道",$O594="東京都",$O594="大阪府",$O594="京都府",RIGHT($O594,1)="県"),0,1))</f>
        <v/>
      </c>
    </row>
    <row r="595" spans="2:36">
      <c r="B595" s="122"/>
      <c r="C595" s="163"/>
      <c r="D595" s="167"/>
      <c r="E595" s="172"/>
      <c r="F595" s="168"/>
      <c r="G595" s="167"/>
      <c r="H595" s="172"/>
      <c r="I595" s="168"/>
      <c r="J595" s="167"/>
      <c r="K595" s="168"/>
      <c r="L595" s="167"/>
      <c r="M595" s="172"/>
      <c r="N595" s="168"/>
      <c r="O595" s="57"/>
      <c r="P595" s="157"/>
      <c r="Q595" s="160"/>
      <c r="R595" s="154"/>
      <c r="S595" s="157"/>
      <c r="T595" s="154"/>
      <c r="U595" s="157"/>
      <c r="V595" s="154"/>
      <c r="AB595" s="44"/>
      <c r="AC595" s="1" t="str">
        <f>IF($Q595="","0",VLOOKUP($Q595,登録データ!$Q$4:$R$19,2,FALSE))</f>
        <v>0</v>
      </c>
      <c r="AD595" s="1" t="str">
        <f t="shared" si="565"/>
        <v>00</v>
      </c>
      <c r="AE595" s="1" t="str">
        <f t="shared" si="566"/>
        <v/>
      </c>
      <c r="AF595" s="1" t="str">
        <f t="shared" si="561"/>
        <v>000000</v>
      </c>
      <c r="AG595" s="1" t="str">
        <f t="shared" si="562"/>
        <v/>
      </c>
      <c r="AH595" s="1">
        <f t="shared" si="567"/>
        <v>0</v>
      </c>
      <c r="AI595" s="197"/>
      <c r="AJ595" s="197"/>
    </row>
    <row r="596" spans="2:36" ht="19.5" thickBot="1">
      <c r="B596" s="196"/>
      <c r="C596" s="164"/>
      <c r="D596" s="169"/>
      <c r="E596" s="173"/>
      <c r="F596" s="170"/>
      <c r="G596" s="169"/>
      <c r="H596" s="173"/>
      <c r="I596" s="170"/>
      <c r="J596" s="169"/>
      <c r="K596" s="170"/>
      <c r="L596" s="169"/>
      <c r="M596" s="173"/>
      <c r="N596" s="170"/>
      <c r="O596" s="59"/>
      <c r="P596" s="158"/>
      <c r="Q596" s="161"/>
      <c r="R596" s="155"/>
      <c r="S596" s="158"/>
      <c r="T596" s="155"/>
      <c r="U596" s="158"/>
      <c r="V596" s="155"/>
      <c r="AB596" s="44"/>
      <c r="AC596" s="1" t="str">
        <f>IF($Q596="","0",VLOOKUP($Q596,登録データ!$Q$4:$R$19,2,FALSE))</f>
        <v>0</v>
      </c>
      <c r="AD596" s="1" t="str">
        <f t="shared" si="565"/>
        <v>00</v>
      </c>
      <c r="AE596" s="1" t="str">
        <f t="shared" si="566"/>
        <v/>
      </c>
      <c r="AF596" s="1" t="str">
        <f t="shared" si="561"/>
        <v>000000</v>
      </c>
      <c r="AG596" s="1" t="str">
        <f t="shared" si="562"/>
        <v/>
      </c>
      <c r="AH596" s="1">
        <f t="shared" si="567"/>
        <v>0</v>
      </c>
      <c r="AI596" s="197"/>
      <c r="AJ596" s="197"/>
    </row>
    <row r="597" spans="2:36" ht="19.5" thickTop="1">
      <c r="B597" s="195">
        <v>193</v>
      </c>
      <c r="C597" s="162"/>
      <c r="D597" s="165"/>
      <c r="E597" s="171"/>
      <c r="F597" s="166"/>
      <c r="G597" s="165"/>
      <c r="H597" s="171"/>
      <c r="I597" s="166"/>
      <c r="J597" s="165"/>
      <c r="K597" s="166"/>
      <c r="L597" s="165"/>
      <c r="M597" s="171"/>
      <c r="N597" s="166"/>
      <c r="O597" s="56"/>
      <c r="P597" s="156" t="s">
        <v>169</v>
      </c>
      <c r="Q597" s="159"/>
      <c r="R597" s="153"/>
      <c r="S597" s="156" t="str">
        <f t="shared" ref="S597" si="629">IF($Q597="","",IF(OR(RIGHT($Q597,1)="m",RIGHT($Q597,1)="H"),"分",""))</f>
        <v/>
      </c>
      <c r="T597" s="153"/>
      <c r="U597" s="157" t="str">
        <f t="shared" ref="U597" si="630">IF($Q597="","",IF(OR(RIGHT($Q597,1)="m",RIGHT($Q597,1)="H"),"秒","m"))</f>
        <v/>
      </c>
      <c r="V597" s="153"/>
      <c r="AB597" s="44"/>
      <c r="AC597" s="1" t="str">
        <f>IF($Q597="","0",VLOOKUP($Q597,登録データ!$Q$4:$R$19,2,FALSE))</f>
        <v>0</v>
      </c>
      <c r="AD597" s="1" t="str">
        <f t="shared" si="565"/>
        <v>00</v>
      </c>
      <c r="AE597" s="1" t="str">
        <f t="shared" si="566"/>
        <v/>
      </c>
      <c r="AF597" s="1" t="str">
        <f t="shared" ref="AF597:AF620" si="631">IF($AE597=2,IF($T597="","0000",CONCATENATE(RIGHT($T597+100,2),$AD597)),IF($T597="","000000",CONCATENATE(RIGHT($R597+100,2),RIGHT($T597+100,2),$AD597)))</f>
        <v>000000</v>
      </c>
      <c r="AG597" s="1" t="str">
        <f t="shared" ref="AG597:AG620" si="632">IF($Q597="","",CONCATENATE($AC597," ",IF($AE597=1,RIGHT($AF597+10000000,7),RIGHT($AF597+100000,5))))</f>
        <v/>
      </c>
      <c r="AH597" s="1">
        <f t="shared" si="567"/>
        <v>0</v>
      </c>
      <c r="AI597" s="197" t="str">
        <f>IF($C597="","",IF($C597="@",0,IF(COUNTIF($C$21:$C$620,$C597)=1,0,1)))</f>
        <v/>
      </c>
      <c r="AJ597" s="197" t="str">
        <f t="shared" ref="AJ597" si="633">IF($O597="","",IF(OR($O597="北海道",$O597="東京都",$O597="大阪府",$O597="京都府",RIGHT($O597,1)="県"),0,1))</f>
        <v/>
      </c>
    </row>
    <row r="598" spans="2:36">
      <c r="B598" s="122"/>
      <c r="C598" s="163"/>
      <c r="D598" s="167"/>
      <c r="E598" s="172"/>
      <c r="F598" s="168"/>
      <c r="G598" s="167"/>
      <c r="H598" s="172"/>
      <c r="I598" s="168"/>
      <c r="J598" s="167"/>
      <c r="K598" s="168"/>
      <c r="L598" s="167"/>
      <c r="M598" s="172"/>
      <c r="N598" s="168"/>
      <c r="O598" s="57"/>
      <c r="P598" s="157"/>
      <c r="Q598" s="160"/>
      <c r="R598" s="154"/>
      <c r="S598" s="157"/>
      <c r="T598" s="154"/>
      <c r="U598" s="157"/>
      <c r="V598" s="154"/>
      <c r="AB598" s="44"/>
      <c r="AC598" s="1" t="str">
        <f>IF($Q598="","0",VLOOKUP($Q598,登録データ!$Q$4:$R$19,2,FALSE))</f>
        <v>0</v>
      </c>
      <c r="AD598" s="1" t="str">
        <f t="shared" ref="AD598:AD620" si="634">IF($V598="","00",IF(LEN($V598)=1,$V598*10,$V598))</f>
        <v>00</v>
      </c>
      <c r="AE598" s="1" t="str">
        <f t="shared" ref="AE598:AE620" si="635">IF($Q598="","",IF(OR(RIGHT($Q598,1)="m",RIGHT($Q598,1)="H"),1,2))</f>
        <v/>
      </c>
      <c r="AF598" s="1" t="str">
        <f t="shared" si="631"/>
        <v>000000</v>
      </c>
      <c r="AG598" s="1" t="str">
        <f t="shared" si="632"/>
        <v/>
      </c>
      <c r="AH598" s="1">
        <f t="shared" ref="AH598:AH620" si="636">IF(OR(RIGHT($Q598,1)="m",RIGHT($Q598,1)="H",RIGHT($Q598,1)="W",RIGHT($Q598,1)="C"),IF(VALUE($Q598)&gt;59,1,0),0)</f>
        <v>0</v>
      </c>
      <c r="AI598" s="197"/>
      <c r="AJ598" s="197"/>
    </row>
    <row r="599" spans="2:36" ht="19.5" thickBot="1">
      <c r="B599" s="196"/>
      <c r="C599" s="164"/>
      <c r="D599" s="169"/>
      <c r="E599" s="173"/>
      <c r="F599" s="170"/>
      <c r="G599" s="169"/>
      <c r="H599" s="173"/>
      <c r="I599" s="170"/>
      <c r="J599" s="169"/>
      <c r="K599" s="170"/>
      <c r="L599" s="169"/>
      <c r="M599" s="173"/>
      <c r="N599" s="170"/>
      <c r="O599" s="59"/>
      <c r="P599" s="158"/>
      <c r="Q599" s="161"/>
      <c r="R599" s="155"/>
      <c r="S599" s="158"/>
      <c r="T599" s="155"/>
      <c r="U599" s="158"/>
      <c r="V599" s="155"/>
      <c r="AB599" s="44"/>
      <c r="AC599" s="1" t="str">
        <f>IF($Q599="","0",VLOOKUP($Q599,登録データ!$Q$4:$R$19,2,FALSE))</f>
        <v>0</v>
      </c>
      <c r="AD599" s="1" t="str">
        <f t="shared" si="634"/>
        <v>00</v>
      </c>
      <c r="AE599" s="1" t="str">
        <f t="shared" si="635"/>
        <v/>
      </c>
      <c r="AF599" s="1" t="str">
        <f t="shared" si="631"/>
        <v>000000</v>
      </c>
      <c r="AG599" s="1" t="str">
        <f t="shared" si="632"/>
        <v/>
      </c>
      <c r="AH599" s="1">
        <f t="shared" si="636"/>
        <v>0</v>
      </c>
      <c r="AI599" s="197"/>
      <c r="AJ599" s="197"/>
    </row>
    <row r="600" spans="2:36" ht="19.5" thickTop="1">
      <c r="B600" s="195">
        <v>194</v>
      </c>
      <c r="C600" s="162"/>
      <c r="D600" s="165"/>
      <c r="E600" s="171"/>
      <c r="F600" s="166"/>
      <c r="G600" s="165"/>
      <c r="H600" s="171"/>
      <c r="I600" s="166"/>
      <c r="J600" s="165"/>
      <c r="K600" s="166"/>
      <c r="L600" s="165"/>
      <c r="M600" s="171"/>
      <c r="N600" s="166"/>
      <c r="O600" s="56"/>
      <c r="P600" s="156" t="s">
        <v>169</v>
      </c>
      <c r="Q600" s="159"/>
      <c r="R600" s="153"/>
      <c r="S600" s="156" t="str">
        <f t="shared" ref="S600" si="637">IF($Q600="","",IF(OR(RIGHT($Q600,1)="m",RIGHT($Q600,1)="H"),"分",""))</f>
        <v/>
      </c>
      <c r="T600" s="153"/>
      <c r="U600" s="157" t="str">
        <f t="shared" ref="U600" si="638">IF($Q600="","",IF(OR(RIGHT($Q600,1)="m",RIGHT($Q600,1)="H"),"秒","m"))</f>
        <v/>
      </c>
      <c r="V600" s="153"/>
      <c r="AB600" s="44"/>
      <c r="AC600" s="1" t="str">
        <f>IF($Q600="","0",VLOOKUP($Q600,登録データ!$Q$4:$R$19,2,FALSE))</f>
        <v>0</v>
      </c>
      <c r="AD600" s="1" t="str">
        <f t="shared" si="634"/>
        <v>00</v>
      </c>
      <c r="AE600" s="1" t="str">
        <f t="shared" si="635"/>
        <v/>
      </c>
      <c r="AF600" s="1" t="str">
        <f t="shared" si="631"/>
        <v>000000</v>
      </c>
      <c r="AG600" s="1" t="str">
        <f t="shared" si="632"/>
        <v/>
      </c>
      <c r="AH600" s="1">
        <f t="shared" si="636"/>
        <v>0</v>
      </c>
      <c r="AI600" s="197" t="str">
        <f>IF($C600="","",IF($C600="@",0,IF(COUNTIF($C$21:$C$620,$C600)=1,0,1)))</f>
        <v/>
      </c>
      <c r="AJ600" s="197" t="str">
        <f t="shared" ref="AJ600" si="639">IF($O600="","",IF(OR($O600="北海道",$O600="東京都",$O600="大阪府",$O600="京都府",RIGHT($O600,1)="県"),0,1))</f>
        <v/>
      </c>
    </row>
    <row r="601" spans="2:36">
      <c r="B601" s="122"/>
      <c r="C601" s="163"/>
      <c r="D601" s="167"/>
      <c r="E601" s="172"/>
      <c r="F601" s="168"/>
      <c r="G601" s="167"/>
      <c r="H601" s="172"/>
      <c r="I601" s="168"/>
      <c r="J601" s="167"/>
      <c r="K601" s="168"/>
      <c r="L601" s="167"/>
      <c r="M601" s="172"/>
      <c r="N601" s="168"/>
      <c r="O601" s="57"/>
      <c r="P601" s="157"/>
      <c r="Q601" s="160"/>
      <c r="R601" s="154"/>
      <c r="S601" s="157"/>
      <c r="T601" s="154"/>
      <c r="U601" s="157"/>
      <c r="V601" s="154"/>
      <c r="AB601" s="44"/>
      <c r="AC601" s="1" t="str">
        <f>IF($Q601="","0",VLOOKUP($Q601,登録データ!$Q$4:$R$19,2,FALSE))</f>
        <v>0</v>
      </c>
      <c r="AD601" s="1" t="str">
        <f t="shared" si="634"/>
        <v>00</v>
      </c>
      <c r="AE601" s="1" t="str">
        <f t="shared" si="635"/>
        <v/>
      </c>
      <c r="AF601" s="1" t="str">
        <f t="shared" si="631"/>
        <v>000000</v>
      </c>
      <c r="AG601" s="1" t="str">
        <f t="shared" si="632"/>
        <v/>
      </c>
      <c r="AH601" s="1">
        <f t="shared" si="636"/>
        <v>0</v>
      </c>
      <c r="AI601" s="197"/>
      <c r="AJ601" s="197"/>
    </row>
    <row r="602" spans="2:36" ht="19.5" thickBot="1">
      <c r="B602" s="196"/>
      <c r="C602" s="164"/>
      <c r="D602" s="169"/>
      <c r="E602" s="173"/>
      <c r="F602" s="170"/>
      <c r="G602" s="169"/>
      <c r="H602" s="173"/>
      <c r="I602" s="170"/>
      <c r="J602" s="169"/>
      <c r="K602" s="170"/>
      <c r="L602" s="169"/>
      <c r="M602" s="173"/>
      <c r="N602" s="170"/>
      <c r="O602" s="59"/>
      <c r="P602" s="158"/>
      <c r="Q602" s="161"/>
      <c r="R602" s="155"/>
      <c r="S602" s="158"/>
      <c r="T602" s="155"/>
      <c r="U602" s="158"/>
      <c r="V602" s="155"/>
      <c r="AB602" s="44"/>
      <c r="AC602" s="1" t="str">
        <f>IF($Q602="","0",VLOOKUP($Q602,登録データ!$Q$4:$R$19,2,FALSE))</f>
        <v>0</v>
      </c>
      <c r="AD602" s="1" t="str">
        <f t="shared" si="634"/>
        <v>00</v>
      </c>
      <c r="AE602" s="1" t="str">
        <f t="shared" si="635"/>
        <v/>
      </c>
      <c r="AF602" s="1" t="str">
        <f t="shared" si="631"/>
        <v>000000</v>
      </c>
      <c r="AG602" s="1" t="str">
        <f t="shared" si="632"/>
        <v/>
      </c>
      <c r="AH602" s="1">
        <f t="shared" si="636"/>
        <v>0</v>
      </c>
      <c r="AI602" s="197"/>
      <c r="AJ602" s="197"/>
    </row>
    <row r="603" spans="2:36" ht="19.5" thickTop="1">
      <c r="B603" s="195">
        <v>195</v>
      </c>
      <c r="C603" s="162"/>
      <c r="D603" s="165"/>
      <c r="E603" s="171"/>
      <c r="F603" s="166"/>
      <c r="G603" s="165"/>
      <c r="H603" s="171"/>
      <c r="I603" s="166"/>
      <c r="J603" s="165"/>
      <c r="K603" s="166"/>
      <c r="L603" s="165"/>
      <c r="M603" s="171"/>
      <c r="N603" s="166"/>
      <c r="O603" s="56"/>
      <c r="P603" s="156" t="s">
        <v>169</v>
      </c>
      <c r="Q603" s="159"/>
      <c r="R603" s="153"/>
      <c r="S603" s="156" t="str">
        <f t="shared" ref="S603" si="640">IF($Q603="","",IF(OR(RIGHT($Q603,1)="m",RIGHT($Q603,1)="H"),"分",""))</f>
        <v/>
      </c>
      <c r="T603" s="153"/>
      <c r="U603" s="157" t="str">
        <f t="shared" ref="U603" si="641">IF($Q603="","",IF(OR(RIGHT($Q603,1)="m",RIGHT($Q603,1)="H"),"秒","m"))</f>
        <v/>
      </c>
      <c r="V603" s="153"/>
      <c r="AB603" s="44"/>
      <c r="AC603" s="1" t="str">
        <f>IF($Q603="","0",VLOOKUP($Q603,登録データ!$Q$4:$R$19,2,FALSE))</f>
        <v>0</v>
      </c>
      <c r="AD603" s="1" t="str">
        <f t="shared" si="634"/>
        <v>00</v>
      </c>
      <c r="AE603" s="1" t="str">
        <f t="shared" si="635"/>
        <v/>
      </c>
      <c r="AF603" s="1" t="str">
        <f t="shared" si="631"/>
        <v>000000</v>
      </c>
      <c r="AG603" s="1" t="str">
        <f t="shared" si="632"/>
        <v/>
      </c>
      <c r="AH603" s="1">
        <f t="shared" si="636"/>
        <v>0</v>
      </c>
      <c r="AI603" s="197" t="str">
        <f>IF($C603="","",IF($C603="@",0,IF(COUNTIF($C$21:$C$620,$C603)=1,0,1)))</f>
        <v/>
      </c>
      <c r="AJ603" s="197" t="str">
        <f t="shared" ref="AJ603" si="642">IF($O603="","",IF(OR($O603="北海道",$O603="東京都",$O603="大阪府",$O603="京都府",RIGHT($O603,1)="県"),0,1))</f>
        <v/>
      </c>
    </row>
    <row r="604" spans="2:36">
      <c r="B604" s="122"/>
      <c r="C604" s="163"/>
      <c r="D604" s="167"/>
      <c r="E604" s="172"/>
      <c r="F604" s="168"/>
      <c r="G604" s="167"/>
      <c r="H604" s="172"/>
      <c r="I604" s="168"/>
      <c r="J604" s="167"/>
      <c r="K604" s="168"/>
      <c r="L604" s="167"/>
      <c r="M604" s="172"/>
      <c r="N604" s="168"/>
      <c r="O604" s="57"/>
      <c r="P604" s="157"/>
      <c r="Q604" s="160"/>
      <c r="R604" s="154"/>
      <c r="S604" s="157"/>
      <c r="T604" s="154"/>
      <c r="U604" s="157"/>
      <c r="V604" s="154"/>
      <c r="AB604" s="44"/>
      <c r="AC604" s="1" t="str">
        <f>IF($Q604="","0",VLOOKUP($Q604,登録データ!$Q$4:$R$19,2,FALSE))</f>
        <v>0</v>
      </c>
      <c r="AD604" s="1" t="str">
        <f t="shared" si="634"/>
        <v>00</v>
      </c>
      <c r="AE604" s="1" t="str">
        <f t="shared" si="635"/>
        <v/>
      </c>
      <c r="AF604" s="1" t="str">
        <f t="shared" si="631"/>
        <v>000000</v>
      </c>
      <c r="AG604" s="1" t="str">
        <f t="shared" si="632"/>
        <v/>
      </c>
      <c r="AH604" s="1">
        <f t="shared" si="636"/>
        <v>0</v>
      </c>
      <c r="AI604" s="197"/>
      <c r="AJ604" s="197"/>
    </row>
    <row r="605" spans="2:36" ht="19.5" thickBot="1">
      <c r="B605" s="196"/>
      <c r="C605" s="164"/>
      <c r="D605" s="169"/>
      <c r="E605" s="173"/>
      <c r="F605" s="170"/>
      <c r="G605" s="169"/>
      <c r="H605" s="173"/>
      <c r="I605" s="170"/>
      <c r="J605" s="169"/>
      <c r="K605" s="170"/>
      <c r="L605" s="169"/>
      <c r="M605" s="173"/>
      <c r="N605" s="170"/>
      <c r="O605" s="59"/>
      <c r="P605" s="158"/>
      <c r="Q605" s="161"/>
      <c r="R605" s="155"/>
      <c r="S605" s="158"/>
      <c r="T605" s="155"/>
      <c r="U605" s="158"/>
      <c r="V605" s="155"/>
      <c r="AB605" s="44"/>
      <c r="AC605" s="1" t="str">
        <f>IF($Q605="","0",VLOOKUP($Q605,登録データ!$Q$4:$R$19,2,FALSE))</f>
        <v>0</v>
      </c>
      <c r="AD605" s="1" t="str">
        <f t="shared" si="634"/>
        <v>00</v>
      </c>
      <c r="AE605" s="1" t="str">
        <f t="shared" si="635"/>
        <v/>
      </c>
      <c r="AF605" s="1" t="str">
        <f t="shared" si="631"/>
        <v>000000</v>
      </c>
      <c r="AG605" s="1" t="str">
        <f t="shared" si="632"/>
        <v/>
      </c>
      <c r="AH605" s="1">
        <f t="shared" si="636"/>
        <v>0</v>
      </c>
      <c r="AI605" s="197"/>
      <c r="AJ605" s="197"/>
    </row>
    <row r="606" spans="2:36" ht="19.5" thickTop="1">
      <c r="B606" s="195">
        <v>196</v>
      </c>
      <c r="C606" s="162"/>
      <c r="D606" s="165"/>
      <c r="E606" s="171"/>
      <c r="F606" s="166"/>
      <c r="G606" s="165"/>
      <c r="H606" s="171"/>
      <c r="I606" s="166"/>
      <c r="J606" s="165"/>
      <c r="K606" s="166"/>
      <c r="L606" s="165"/>
      <c r="M606" s="171"/>
      <c r="N606" s="166"/>
      <c r="O606" s="56"/>
      <c r="P606" s="156" t="s">
        <v>169</v>
      </c>
      <c r="Q606" s="159"/>
      <c r="R606" s="153"/>
      <c r="S606" s="156" t="str">
        <f t="shared" ref="S606" si="643">IF($Q606="","",IF(OR(RIGHT($Q606,1)="m",RIGHT($Q606,1)="H"),"分",""))</f>
        <v/>
      </c>
      <c r="T606" s="153"/>
      <c r="U606" s="157" t="str">
        <f t="shared" ref="U606" si="644">IF($Q606="","",IF(OR(RIGHT($Q606,1)="m",RIGHT($Q606,1)="H"),"秒","m"))</f>
        <v/>
      </c>
      <c r="V606" s="153"/>
      <c r="AB606" s="44"/>
      <c r="AC606" s="1" t="str">
        <f>IF($Q606="","0",VLOOKUP($Q606,登録データ!$Q$4:$R$19,2,FALSE))</f>
        <v>0</v>
      </c>
      <c r="AD606" s="1" t="str">
        <f t="shared" si="634"/>
        <v>00</v>
      </c>
      <c r="AE606" s="1" t="str">
        <f t="shared" si="635"/>
        <v/>
      </c>
      <c r="AF606" s="1" t="str">
        <f t="shared" si="631"/>
        <v>000000</v>
      </c>
      <c r="AG606" s="1" t="str">
        <f t="shared" si="632"/>
        <v/>
      </c>
      <c r="AH606" s="1">
        <f t="shared" si="636"/>
        <v>0</v>
      </c>
      <c r="AI606" s="197" t="str">
        <f>IF($C606="","",IF($C606="@",0,IF(COUNTIF($C$21:$C$620,$C606)=1,0,1)))</f>
        <v/>
      </c>
      <c r="AJ606" s="197" t="str">
        <f t="shared" ref="AJ606" si="645">IF($O606="","",IF(OR($O606="北海道",$O606="東京都",$O606="大阪府",$O606="京都府",RIGHT($O606,1)="県"),0,1))</f>
        <v/>
      </c>
    </row>
    <row r="607" spans="2:36">
      <c r="B607" s="122"/>
      <c r="C607" s="163"/>
      <c r="D607" s="167"/>
      <c r="E607" s="172"/>
      <c r="F607" s="168"/>
      <c r="G607" s="167"/>
      <c r="H607" s="172"/>
      <c r="I607" s="168"/>
      <c r="J607" s="167"/>
      <c r="K607" s="168"/>
      <c r="L607" s="167"/>
      <c r="M607" s="172"/>
      <c r="N607" s="168"/>
      <c r="O607" s="57"/>
      <c r="P607" s="157"/>
      <c r="Q607" s="160"/>
      <c r="R607" s="154"/>
      <c r="S607" s="157"/>
      <c r="T607" s="154"/>
      <c r="U607" s="157"/>
      <c r="V607" s="154"/>
      <c r="AB607" s="44"/>
      <c r="AC607" s="1" t="str">
        <f>IF($Q607="","0",VLOOKUP($Q607,登録データ!$Q$4:$R$19,2,FALSE))</f>
        <v>0</v>
      </c>
      <c r="AD607" s="1" t="str">
        <f t="shared" si="634"/>
        <v>00</v>
      </c>
      <c r="AE607" s="1" t="str">
        <f t="shared" si="635"/>
        <v/>
      </c>
      <c r="AF607" s="1" t="str">
        <f t="shared" si="631"/>
        <v>000000</v>
      </c>
      <c r="AG607" s="1" t="str">
        <f t="shared" si="632"/>
        <v/>
      </c>
      <c r="AH607" s="1">
        <f t="shared" si="636"/>
        <v>0</v>
      </c>
      <c r="AI607" s="197"/>
      <c r="AJ607" s="197"/>
    </row>
    <row r="608" spans="2:36" ht="19.5" thickBot="1">
      <c r="B608" s="196"/>
      <c r="C608" s="164"/>
      <c r="D608" s="169"/>
      <c r="E608" s="173"/>
      <c r="F608" s="170"/>
      <c r="G608" s="169"/>
      <c r="H608" s="173"/>
      <c r="I608" s="170"/>
      <c r="J608" s="169"/>
      <c r="K608" s="170"/>
      <c r="L608" s="169"/>
      <c r="M608" s="173"/>
      <c r="N608" s="170"/>
      <c r="O608" s="59"/>
      <c r="P608" s="158"/>
      <c r="Q608" s="161"/>
      <c r="R608" s="155"/>
      <c r="S608" s="158"/>
      <c r="T608" s="155"/>
      <c r="U608" s="158"/>
      <c r="V608" s="155"/>
      <c r="AB608" s="44"/>
      <c r="AC608" s="1" t="str">
        <f>IF($Q608="","0",VLOOKUP($Q608,登録データ!$Q$4:$R$19,2,FALSE))</f>
        <v>0</v>
      </c>
      <c r="AD608" s="1" t="str">
        <f t="shared" si="634"/>
        <v>00</v>
      </c>
      <c r="AE608" s="1" t="str">
        <f t="shared" si="635"/>
        <v/>
      </c>
      <c r="AF608" s="1" t="str">
        <f t="shared" si="631"/>
        <v>000000</v>
      </c>
      <c r="AG608" s="1" t="str">
        <f t="shared" si="632"/>
        <v/>
      </c>
      <c r="AH608" s="1">
        <f t="shared" si="636"/>
        <v>0</v>
      </c>
      <c r="AI608" s="197"/>
      <c r="AJ608" s="197"/>
    </row>
    <row r="609" spans="2:36" ht="19.5" thickTop="1">
      <c r="B609" s="195">
        <v>197</v>
      </c>
      <c r="C609" s="162"/>
      <c r="D609" s="165"/>
      <c r="E609" s="171"/>
      <c r="F609" s="166"/>
      <c r="G609" s="165"/>
      <c r="H609" s="171"/>
      <c r="I609" s="166"/>
      <c r="J609" s="165"/>
      <c r="K609" s="166"/>
      <c r="L609" s="165"/>
      <c r="M609" s="171"/>
      <c r="N609" s="166"/>
      <c r="O609" s="56"/>
      <c r="P609" s="156" t="s">
        <v>169</v>
      </c>
      <c r="Q609" s="159"/>
      <c r="R609" s="153"/>
      <c r="S609" s="156" t="str">
        <f t="shared" ref="S609" si="646">IF($Q609="","",IF(OR(RIGHT($Q609,1)="m",RIGHT($Q609,1)="H"),"分",""))</f>
        <v/>
      </c>
      <c r="T609" s="153"/>
      <c r="U609" s="157" t="str">
        <f t="shared" ref="U609" si="647">IF($Q609="","",IF(OR(RIGHT($Q609,1)="m",RIGHT($Q609,1)="H"),"秒","m"))</f>
        <v/>
      </c>
      <c r="V609" s="153"/>
      <c r="AB609" s="44"/>
      <c r="AC609" s="1" t="str">
        <f>IF($Q609="","0",VLOOKUP($Q609,登録データ!$Q$4:$R$19,2,FALSE))</f>
        <v>0</v>
      </c>
      <c r="AD609" s="1" t="str">
        <f t="shared" si="634"/>
        <v>00</v>
      </c>
      <c r="AE609" s="1" t="str">
        <f t="shared" si="635"/>
        <v/>
      </c>
      <c r="AF609" s="1" t="str">
        <f t="shared" si="631"/>
        <v>000000</v>
      </c>
      <c r="AG609" s="1" t="str">
        <f t="shared" si="632"/>
        <v/>
      </c>
      <c r="AH609" s="1">
        <f t="shared" si="636"/>
        <v>0</v>
      </c>
      <c r="AI609" s="197" t="str">
        <f>IF($C609="","",IF($C609="@",0,IF(COUNTIF($C$21:$C$620,$C609)=1,0,1)))</f>
        <v/>
      </c>
      <c r="AJ609" s="197" t="str">
        <f t="shared" ref="AJ609" si="648">IF($O609="","",IF(OR($O609="北海道",$O609="東京都",$O609="大阪府",$O609="京都府",RIGHT($O609,1)="県"),0,1))</f>
        <v/>
      </c>
    </row>
    <row r="610" spans="2:36">
      <c r="B610" s="122"/>
      <c r="C610" s="163"/>
      <c r="D610" s="167"/>
      <c r="E610" s="172"/>
      <c r="F610" s="168"/>
      <c r="G610" s="167"/>
      <c r="H610" s="172"/>
      <c r="I610" s="168"/>
      <c r="J610" s="167"/>
      <c r="K610" s="168"/>
      <c r="L610" s="167"/>
      <c r="M610" s="172"/>
      <c r="N610" s="168"/>
      <c r="O610" s="57"/>
      <c r="P610" s="157"/>
      <c r="Q610" s="160"/>
      <c r="R610" s="154"/>
      <c r="S610" s="157"/>
      <c r="T610" s="154"/>
      <c r="U610" s="157"/>
      <c r="V610" s="154"/>
      <c r="AB610" s="44"/>
      <c r="AC610" s="1" t="str">
        <f>IF($Q610="","0",VLOOKUP($Q610,登録データ!$Q$4:$R$19,2,FALSE))</f>
        <v>0</v>
      </c>
      <c r="AD610" s="1" t="str">
        <f t="shared" si="634"/>
        <v>00</v>
      </c>
      <c r="AE610" s="1" t="str">
        <f t="shared" si="635"/>
        <v/>
      </c>
      <c r="AF610" s="1" t="str">
        <f t="shared" si="631"/>
        <v>000000</v>
      </c>
      <c r="AG610" s="1" t="str">
        <f t="shared" si="632"/>
        <v/>
      </c>
      <c r="AH610" s="1">
        <f t="shared" si="636"/>
        <v>0</v>
      </c>
      <c r="AI610" s="197"/>
      <c r="AJ610" s="197"/>
    </row>
    <row r="611" spans="2:36" ht="19.5" thickBot="1">
      <c r="B611" s="196"/>
      <c r="C611" s="164"/>
      <c r="D611" s="169"/>
      <c r="E611" s="173"/>
      <c r="F611" s="170"/>
      <c r="G611" s="169"/>
      <c r="H611" s="173"/>
      <c r="I611" s="170"/>
      <c r="J611" s="169"/>
      <c r="K611" s="170"/>
      <c r="L611" s="169"/>
      <c r="M611" s="173"/>
      <c r="N611" s="170"/>
      <c r="O611" s="59"/>
      <c r="P611" s="158"/>
      <c r="Q611" s="161"/>
      <c r="R611" s="155"/>
      <c r="S611" s="158"/>
      <c r="T611" s="155"/>
      <c r="U611" s="158"/>
      <c r="V611" s="155"/>
      <c r="AB611" s="44"/>
      <c r="AC611" s="1" t="str">
        <f>IF($Q611="","0",VLOOKUP($Q611,登録データ!$Q$4:$R$19,2,FALSE))</f>
        <v>0</v>
      </c>
      <c r="AD611" s="1" t="str">
        <f t="shared" si="634"/>
        <v>00</v>
      </c>
      <c r="AE611" s="1" t="str">
        <f t="shared" si="635"/>
        <v/>
      </c>
      <c r="AF611" s="1" t="str">
        <f t="shared" si="631"/>
        <v>000000</v>
      </c>
      <c r="AG611" s="1" t="str">
        <f t="shared" si="632"/>
        <v/>
      </c>
      <c r="AH611" s="1">
        <f t="shared" si="636"/>
        <v>0</v>
      </c>
      <c r="AI611" s="197"/>
      <c r="AJ611" s="197"/>
    </row>
    <row r="612" spans="2:36" ht="19.5" thickTop="1">
      <c r="B612" s="195">
        <v>198</v>
      </c>
      <c r="C612" s="162"/>
      <c r="D612" s="165"/>
      <c r="E612" s="171"/>
      <c r="F612" s="166"/>
      <c r="G612" s="165"/>
      <c r="H612" s="171"/>
      <c r="I612" s="166"/>
      <c r="J612" s="165"/>
      <c r="K612" s="166"/>
      <c r="L612" s="165"/>
      <c r="M612" s="171"/>
      <c r="N612" s="166"/>
      <c r="O612" s="56"/>
      <c r="P612" s="156" t="s">
        <v>169</v>
      </c>
      <c r="Q612" s="159"/>
      <c r="R612" s="153"/>
      <c r="S612" s="156" t="str">
        <f t="shared" ref="S612" si="649">IF($Q612="","",IF(OR(RIGHT($Q612,1)="m",RIGHT($Q612,1)="H"),"分",""))</f>
        <v/>
      </c>
      <c r="T612" s="153"/>
      <c r="U612" s="157" t="str">
        <f t="shared" ref="U612" si="650">IF($Q612="","",IF(OR(RIGHT($Q612,1)="m",RIGHT($Q612,1)="H"),"秒","m"))</f>
        <v/>
      </c>
      <c r="V612" s="153"/>
      <c r="AB612" s="44"/>
      <c r="AC612" s="1" t="str">
        <f>IF($Q612="","0",VLOOKUP($Q612,登録データ!$Q$4:$R$19,2,FALSE))</f>
        <v>0</v>
      </c>
      <c r="AD612" s="1" t="str">
        <f t="shared" si="634"/>
        <v>00</v>
      </c>
      <c r="AE612" s="1" t="str">
        <f t="shared" si="635"/>
        <v/>
      </c>
      <c r="AF612" s="1" t="str">
        <f t="shared" si="631"/>
        <v>000000</v>
      </c>
      <c r="AG612" s="1" t="str">
        <f t="shared" si="632"/>
        <v/>
      </c>
      <c r="AH612" s="1">
        <f t="shared" si="636"/>
        <v>0</v>
      </c>
      <c r="AI612" s="197" t="str">
        <f>IF($C612="","",IF($C612="@",0,IF(COUNTIF($C$21:$C$620,$C612)=1,0,1)))</f>
        <v/>
      </c>
      <c r="AJ612" s="197" t="str">
        <f t="shared" ref="AJ612" si="651">IF($O612="","",IF(OR($O612="北海道",$O612="東京都",$O612="大阪府",$O612="京都府",RIGHT($O612,1)="県"),0,1))</f>
        <v/>
      </c>
    </row>
    <row r="613" spans="2:36">
      <c r="B613" s="122"/>
      <c r="C613" s="163"/>
      <c r="D613" s="167"/>
      <c r="E613" s="172"/>
      <c r="F613" s="168"/>
      <c r="G613" s="167"/>
      <c r="H613" s="172"/>
      <c r="I613" s="168"/>
      <c r="J613" s="167"/>
      <c r="K613" s="168"/>
      <c r="L613" s="167"/>
      <c r="M613" s="172"/>
      <c r="N613" s="168"/>
      <c r="O613" s="57"/>
      <c r="P613" s="157"/>
      <c r="Q613" s="160"/>
      <c r="R613" s="154"/>
      <c r="S613" s="157"/>
      <c r="T613" s="154"/>
      <c r="U613" s="157"/>
      <c r="V613" s="154"/>
      <c r="AB613" s="44"/>
      <c r="AC613" s="1" t="str">
        <f>IF($Q613="","0",VLOOKUP($Q613,登録データ!$Q$4:$R$19,2,FALSE))</f>
        <v>0</v>
      </c>
      <c r="AD613" s="1" t="str">
        <f t="shared" si="634"/>
        <v>00</v>
      </c>
      <c r="AE613" s="1" t="str">
        <f t="shared" si="635"/>
        <v/>
      </c>
      <c r="AF613" s="1" t="str">
        <f t="shared" si="631"/>
        <v>000000</v>
      </c>
      <c r="AG613" s="1" t="str">
        <f t="shared" si="632"/>
        <v/>
      </c>
      <c r="AH613" s="1">
        <f t="shared" si="636"/>
        <v>0</v>
      </c>
      <c r="AI613" s="197"/>
      <c r="AJ613" s="197"/>
    </row>
    <row r="614" spans="2:36" ht="19.5" thickBot="1">
      <c r="B614" s="196"/>
      <c r="C614" s="164"/>
      <c r="D614" s="169"/>
      <c r="E614" s="173"/>
      <c r="F614" s="170"/>
      <c r="G614" s="169"/>
      <c r="H614" s="173"/>
      <c r="I614" s="170"/>
      <c r="J614" s="169"/>
      <c r="K614" s="170"/>
      <c r="L614" s="169"/>
      <c r="M614" s="173"/>
      <c r="N614" s="170"/>
      <c r="O614" s="59"/>
      <c r="P614" s="158"/>
      <c r="Q614" s="161"/>
      <c r="R614" s="155"/>
      <c r="S614" s="158"/>
      <c r="T614" s="155"/>
      <c r="U614" s="158"/>
      <c r="V614" s="155"/>
      <c r="AB614" s="44"/>
      <c r="AC614" s="1" t="str">
        <f>IF($Q614="","0",VLOOKUP($Q614,登録データ!$Q$4:$R$19,2,FALSE))</f>
        <v>0</v>
      </c>
      <c r="AD614" s="1" t="str">
        <f t="shared" si="634"/>
        <v>00</v>
      </c>
      <c r="AE614" s="1" t="str">
        <f t="shared" si="635"/>
        <v/>
      </c>
      <c r="AF614" s="1" t="str">
        <f t="shared" si="631"/>
        <v>000000</v>
      </c>
      <c r="AG614" s="1" t="str">
        <f t="shared" si="632"/>
        <v/>
      </c>
      <c r="AH614" s="1">
        <f t="shared" si="636"/>
        <v>0</v>
      </c>
      <c r="AI614" s="197"/>
      <c r="AJ614" s="197"/>
    </row>
    <row r="615" spans="2:36" ht="19.5" thickTop="1">
      <c r="B615" s="195">
        <v>199</v>
      </c>
      <c r="C615" s="162"/>
      <c r="D615" s="165"/>
      <c r="E615" s="171"/>
      <c r="F615" s="166"/>
      <c r="G615" s="165"/>
      <c r="H615" s="171"/>
      <c r="I615" s="166"/>
      <c r="J615" s="165"/>
      <c r="K615" s="166"/>
      <c r="L615" s="165"/>
      <c r="M615" s="171"/>
      <c r="N615" s="166"/>
      <c r="O615" s="56"/>
      <c r="P615" s="156" t="s">
        <v>169</v>
      </c>
      <c r="Q615" s="159"/>
      <c r="R615" s="153"/>
      <c r="S615" s="156" t="str">
        <f t="shared" ref="S615" si="652">IF($Q615="","",IF(OR(RIGHT($Q615,1)="m",RIGHT($Q615,1)="H"),"分",""))</f>
        <v/>
      </c>
      <c r="T615" s="153"/>
      <c r="U615" s="157" t="str">
        <f t="shared" ref="U615" si="653">IF($Q615="","",IF(OR(RIGHT($Q615,1)="m",RIGHT($Q615,1)="H"),"秒","m"))</f>
        <v/>
      </c>
      <c r="V615" s="153"/>
      <c r="AB615" s="44"/>
      <c r="AC615" s="1" t="str">
        <f>IF($Q615="","0",VLOOKUP($Q615,登録データ!$Q$4:$R$19,2,FALSE))</f>
        <v>0</v>
      </c>
      <c r="AD615" s="1" t="str">
        <f t="shared" si="634"/>
        <v>00</v>
      </c>
      <c r="AE615" s="1" t="str">
        <f t="shared" si="635"/>
        <v/>
      </c>
      <c r="AF615" s="1" t="str">
        <f t="shared" si="631"/>
        <v>000000</v>
      </c>
      <c r="AG615" s="1" t="str">
        <f t="shared" si="632"/>
        <v/>
      </c>
      <c r="AH615" s="1">
        <f t="shared" si="636"/>
        <v>0</v>
      </c>
      <c r="AI615" s="197" t="str">
        <f>IF($C615="","",IF($C615="@",0,IF(COUNTIF($C$21:$C$620,$C615)=1,0,1)))</f>
        <v/>
      </c>
      <c r="AJ615" s="197" t="str">
        <f t="shared" ref="AJ615" si="654">IF($O615="","",IF(OR($O615="北海道",$O615="東京都",$O615="大阪府",$O615="京都府",RIGHT($O615,1)="県"),0,1))</f>
        <v/>
      </c>
    </row>
    <row r="616" spans="2:36">
      <c r="B616" s="122"/>
      <c r="C616" s="163"/>
      <c r="D616" s="167"/>
      <c r="E616" s="172"/>
      <c r="F616" s="168"/>
      <c r="G616" s="167"/>
      <c r="H616" s="172"/>
      <c r="I616" s="168"/>
      <c r="J616" s="167"/>
      <c r="K616" s="168"/>
      <c r="L616" s="167"/>
      <c r="M616" s="172"/>
      <c r="N616" s="168"/>
      <c r="O616" s="57"/>
      <c r="P616" s="157"/>
      <c r="Q616" s="160"/>
      <c r="R616" s="154"/>
      <c r="S616" s="157"/>
      <c r="T616" s="154"/>
      <c r="U616" s="157"/>
      <c r="V616" s="154"/>
      <c r="AB616" s="44"/>
      <c r="AC616" s="1" t="str">
        <f>IF($Q616="","0",VLOOKUP($Q616,登録データ!$Q$4:$R$19,2,FALSE))</f>
        <v>0</v>
      </c>
      <c r="AD616" s="1" t="str">
        <f t="shared" si="634"/>
        <v>00</v>
      </c>
      <c r="AE616" s="1" t="str">
        <f t="shared" si="635"/>
        <v/>
      </c>
      <c r="AF616" s="1" t="str">
        <f t="shared" si="631"/>
        <v>000000</v>
      </c>
      <c r="AG616" s="1" t="str">
        <f t="shared" si="632"/>
        <v/>
      </c>
      <c r="AH616" s="1">
        <f t="shared" si="636"/>
        <v>0</v>
      </c>
      <c r="AI616" s="197"/>
      <c r="AJ616" s="197"/>
    </row>
    <row r="617" spans="2:36" ht="19.5" thickBot="1">
      <c r="B617" s="196"/>
      <c r="C617" s="164"/>
      <c r="D617" s="169"/>
      <c r="E617" s="173"/>
      <c r="F617" s="170"/>
      <c r="G617" s="169"/>
      <c r="H617" s="173"/>
      <c r="I617" s="170"/>
      <c r="J617" s="169"/>
      <c r="K617" s="170"/>
      <c r="L617" s="169"/>
      <c r="M617" s="173"/>
      <c r="N617" s="170"/>
      <c r="O617" s="59"/>
      <c r="P617" s="158"/>
      <c r="Q617" s="161"/>
      <c r="R617" s="155"/>
      <c r="S617" s="158"/>
      <c r="T617" s="155"/>
      <c r="U617" s="158"/>
      <c r="V617" s="155"/>
      <c r="AB617" s="44"/>
      <c r="AC617" s="1" t="str">
        <f>IF($Q617="","0",VLOOKUP($Q617,登録データ!$Q$4:$R$19,2,FALSE))</f>
        <v>0</v>
      </c>
      <c r="AD617" s="1" t="str">
        <f t="shared" si="634"/>
        <v>00</v>
      </c>
      <c r="AE617" s="1" t="str">
        <f t="shared" si="635"/>
        <v/>
      </c>
      <c r="AF617" s="1" t="str">
        <f t="shared" si="631"/>
        <v>000000</v>
      </c>
      <c r="AG617" s="1" t="str">
        <f t="shared" si="632"/>
        <v/>
      </c>
      <c r="AH617" s="1">
        <f t="shared" si="636"/>
        <v>0</v>
      </c>
      <c r="AI617" s="197"/>
      <c r="AJ617" s="197"/>
    </row>
    <row r="618" spans="2:36" ht="19.5" thickTop="1">
      <c r="B618" s="195">
        <v>200</v>
      </c>
      <c r="C618" s="162"/>
      <c r="D618" s="165"/>
      <c r="E618" s="171"/>
      <c r="F618" s="166"/>
      <c r="G618" s="165"/>
      <c r="H618" s="171"/>
      <c r="I618" s="166"/>
      <c r="J618" s="165"/>
      <c r="K618" s="166"/>
      <c r="L618" s="165"/>
      <c r="M618" s="171"/>
      <c r="N618" s="166"/>
      <c r="O618" s="56"/>
      <c r="P618" s="156" t="s">
        <v>169</v>
      </c>
      <c r="Q618" s="159"/>
      <c r="R618" s="153"/>
      <c r="S618" s="156" t="str">
        <f t="shared" ref="S618" si="655">IF($Q618="","",IF(OR(RIGHT($Q618,1)="m",RIGHT($Q618,1)="H"),"分",""))</f>
        <v/>
      </c>
      <c r="T618" s="153"/>
      <c r="U618" s="157" t="str">
        <f t="shared" ref="U618" si="656">IF($Q618="","",IF(OR(RIGHT($Q618,1)="m",RIGHT($Q618,1)="H"),"秒","m"))</f>
        <v/>
      </c>
      <c r="V618" s="153"/>
      <c r="AB618" s="44"/>
      <c r="AC618" s="1" t="str">
        <f>IF($Q618="","0",VLOOKUP($Q618,登録データ!$Q$4:$R$19,2,FALSE))</f>
        <v>0</v>
      </c>
      <c r="AD618" s="1" t="str">
        <f t="shared" si="634"/>
        <v>00</v>
      </c>
      <c r="AE618" s="1" t="str">
        <f t="shared" si="635"/>
        <v/>
      </c>
      <c r="AF618" s="1" t="str">
        <f t="shared" si="631"/>
        <v>000000</v>
      </c>
      <c r="AG618" s="1" t="str">
        <f t="shared" si="632"/>
        <v/>
      </c>
      <c r="AH618" s="1">
        <f t="shared" si="636"/>
        <v>0</v>
      </c>
      <c r="AI618" s="197" t="str">
        <f>IF($C618="","",IF($C618="@",0,IF(COUNTIF($C$21:$C$620,$C618)=1,0,1)))</f>
        <v/>
      </c>
      <c r="AJ618" s="197" t="str">
        <f>IF($O618="","",IF(OR($O618="北海道",$O618="東京都",$O618="大阪府",$O618="京都府",RIGHT($O618,1)="県"),0,1))</f>
        <v/>
      </c>
    </row>
    <row r="619" spans="2:36">
      <c r="B619" s="122"/>
      <c r="C619" s="163"/>
      <c r="D619" s="167"/>
      <c r="E619" s="172"/>
      <c r="F619" s="168"/>
      <c r="G619" s="167"/>
      <c r="H619" s="172"/>
      <c r="I619" s="168"/>
      <c r="J619" s="167"/>
      <c r="K619" s="168"/>
      <c r="L619" s="167"/>
      <c r="M619" s="172"/>
      <c r="N619" s="168"/>
      <c r="O619" s="57"/>
      <c r="P619" s="157"/>
      <c r="Q619" s="160"/>
      <c r="R619" s="154"/>
      <c r="S619" s="157"/>
      <c r="T619" s="154"/>
      <c r="U619" s="157"/>
      <c r="V619" s="154"/>
      <c r="AB619" s="44"/>
      <c r="AC619" s="1" t="str">
        <f>IF($Q619="","0",VLOOKUP($Q619,登録データ!$Q$4:$R$19,2,FALSE))</f>
        <v>0</v>
      </c>
      <c r="AD619" s="1" t="str">
        <f t="shared" si="634"/>
        <v>00</v>
      </c>
      <c r="AE619" s="1" t="str">
        <f t="shared" si="635"/>
        <v/>
      </c>
      <c r="AF619" s="1" t="str">
        <f t="shared" si="631"/>
        <v>000000</v>
      </c>
      <c r="AG619" s="1" t="str">
        <f t="shared" si="632"/>
        <v/>
      </c>
      <c r="AH619" s="1">
        <f t="shared" si="636"/>
        <v>0</v>
      </c>
      <c r="AI619" s="197"/>
      <c r="AJ619" s="197"/>
    </row>
    <row r="620" spans="2:36" ht="19.5" thickBot="1">
      <c r="B620" s="123"/>
      <c r="C620" s="164"/>
      <c r="D620" s="169"/>
      <c r="E620" s="173"/>
      <c r="F620" s="170"/>
      <c r="G620" s="169"/>
      <c r="H620" s="173"/>
      <c r="I620" s="170"/>
      <c r="J620" s="169"/>
      <c r="K620" s="170"/>
      <c r="L620" s="169"/>
      <c r="M620" s="173"/>
      <c r="N620" s="170"/>
      <c r="O620" s="57"/>
      <c r="P620" s="158"/>
      <c r="Q620" s="161"/>
      <c r="R620" s="155"/>
      <c r="S620" s="158"/>
      <c r="T620" s="155"/>
      <c r="U620" s="158"/>
      <c r="V620" s="155"/>
      <c r="AB620" s="45"/>
      <c r="AC620" s="1" t="str">
        <f>IF($Q620="","0",VLOOKUP($Q620,登録データ!$Q$4:$R$19,2,FALSE))</f>
        <v>0</v>
      </c>
      <c r="AD620" s="16" t="str">
        <f t="shared" si="634"/>
        <v>00</v>
      </c>
      <c r="AE620" s="16" t="str">
        <f t="shared" si="635"/>
        <v/>
      </c>
      <c r="AF620" s="16" t="str">
        <f t="shared" si="631"/>
        <v>000000</v>
      </c>
      <c r="AG620" s="25" t="str">
        <f t="shared" si="632"/>
        <v/>
      </c>
      <c r="AH620" s="1">
        <f t="shared" si="636"/>
        <v>0</v>
      </c>
      <c r="AI620" s="202"/>
      <c r="AJ620" s="197"/>
    </row>
  </sheetData>
  <sheetProtection algorithmName="SHA-512" hashValue="Yy+M5ClQ8vh25ZgstkE7PbzBXa41BdV3AOhd3Mr46SHvkM+ubi0S8PdBu7zwTuGhV86024kIVvFgQeIipPmBmA==" saltValue="UE3wunSPHfEspBDlsSHQFQ==" spinCount="100000" sheet="1" objects="1" scenarios="1"/>
  <protectedRanges>
    <protectedRange sqref="C21:O620 R21:R620 T21:T620 V21:V620" name="範囲1"/>
  </protectedRanges>
  <mergeCells count="3060">
    <mergeCell ref="O105:O107"/>
    <mergeCell ref="O102:O104"/>
    <mergeCell ref="O99:O101"/>
    <mergeCell ref="O96:O98"/>
    <mergeCell ref="O93:O95"/>
    <mergeCell ref="O90:O92"/>
    <mergeCell ref="O87:O89"/>
    <mergeCell ref="O84:O86"/>
    <mergeCell ref="O81:O83"/>
    <mergeCell ref="O78:O80"/>
    <mergeCell ref="O108:O110"/>
    <mergeCell ref="O27:O29"/>
    <mergeCell ref="O24:O26"/>
    <mergeCell ref="O21:O23"/>
    <mergeCell ref="O15:O16"/>
    <mergeCell ref="O51:O53"/>
    <mergeCell ref="O48:O50"/>
    <mergeCell ref="O45:O47"/>
    <mergeCell ref="O42:O44"/>
    <mergeCell ref="O39:O41"/>
    <mergeCell ref="O36:O38"/>
    <mergeCell ref="O33:O35"/>
    <mergeCell ref="O30:O32"/>
    <mergeCell ref="O75:O77"/>
    <mergeCell ref="O72:O74"/>
    <mergeCell ref="O69:O71"/>
    <mergeCell ref="O66:O68"/>
    <mergeCell ref="O63:O65"/>
    <mergeCell ref="O60:O62"/>
    <mergeCell ref="O57:O59"/>
    <mergeCell ref="O54:O56"/>
    <mergeCell ref="AI21:AI23"/>
    <mergeCell ref="AJ21:AJ23"/>
    <mergeCell ref="AJ585:AJ587"/>
    <mergeCell ref="AJ588:AJ590"/>
    <mergeCell ref="AJ591:AJ593"/>
    <mergeCell ref="AJ594:AJ596"/>
    <mergeCell ref="AJ597:AJ599"/>
    <mergeCell ref="AJ600:AJ602"/>
    <mergeCell ref="AJ603:AJ605"/>
    <mergeCell ref="AJ606:AJ608"/>
    <mergeCell ref="AJ609:AJ611"/>
    <mergeCell ref="AJ612:AJ614"/>
    <mergeCell ref="AJ615:AJ617"/>
    <mergeCell ref="AJ618:AJ620"/>
    <mergeCell ref="AJ531:AJ533"/>
    <mergeCell ref="AJ534:AJ536"/>
    <mergeCell ref="AJ537:AJ539"/>
    <mergeCell ref="AJ540:AJ542"/>
    <mergeCell ref="AJ543:AJ545"/>
    <mergeCell ref="AJ546:AJ548"/>
    <mergeCell ref="AJ549:AJ551"/>
    <mergeCell ref="AJ552:AJ554"/>
    <mergeCell ref="AJ555:AJ557"/>
    <mergeCell ref="AJ558:AJ560"/>
    <mergeCell ref="AJ561:AJ563"/>
    <mergeCell ref="AJ564:AJ566"/>
    <mergeCell ref="AJ567:AJ569"/>
    <mergeCell ref="AJ570:AJ572"/>
    <mergeCell ref="AJ573:AJ575"/>
    <mergeCell ref="AJ576:AJ578"/>
    <mergeCell ref="AJ579:AJ581"/>
    <mergeCell ref="AJ483:AJ485"/>
    <mergeCell ref="AJ486:AJ488"/>
    <mergeCell ref="AJ489:AJ491"/>
    <mergeCell ref="AJ492:AJ494"/>
    <mergeCell ref="AJ495:AJ497"/>
    <mergeCell ref="AJ498:AJ500"/>
    <mergeCell ref="AJ501:AJ503"/>
    <mergeCell ref="AJ504:AJ506"/>
    <mergeCell ref="AJ507:AJ509"/>
    <mergeCell ref="AJ510:AJ512"/>
    <mergeCell ref="AJ513:AJ515"/>
    <mergeCell ref="AJ516:AJ518"/>
    <mergeCell ref="AJ519:AJ521"/>
    <mergeCell ref="AJ522:AJ524"/>
    <mergeCell ref="AJ525:AJ527"/>
    <mergeCell ref="AJ528:AJ530"/>
    <mergeCell ref="AJ582:AJ584"/>
    <mergeCell ref="AJ432:AJ434"/>
    <mergeCell ref="AJ435:AJ437"/>
    <mergeCell ref="AJ438:AJ440"/>
    <mergeCell ref="AJ441:AJ443"/>
    <mergeCell ref="AJ444:AJ446"/>
    <mergeCell ref="AJ447:AJ449"/>
    <mergeCell ref="AJ450:AJ452"/>
    <mergeCell ref="AJ453:AJ455"/>
    <mergeCell ref="AJ456:AJ458"/>
    <mergeCell ref="AJ459:AJ461"/>
    <mergeCell ref="AJ462:AJ464"/>
    <mergeCell ref="AJ465:AJ467"/>
    <mergeCell ref="AJ468:AJ470"/>
    <mergeCell ref="AJ471:AJ473"/>
    <mergeCell ref="AJ474:AJ476"/>
    <mergeCell ref="AJ477:AJ479"/>
    <mergeCell ref="AJ480:AJ482"/>
    <mergeCell ref="AJ381:AJ383"/>
    <mergeCell ref="AJ384:AJ386"/>
    <mergeCell ref="AJ387:AJ389"/>
    <mergeCell ref="AJ390:AJ392"/>
    <mergeCell ref="AJ393:AJ395"/>
    <mergeCell ref="AJ396:AJ398"/>
    <mergeCell ref="AJ399:AJ401"/>
    <mergeCell ref="AJ402:AJ404"/>
    <mergeCell ref="AJ405:AJ407"/>
    <mergeCell ref="AJ408:AJ410"/>
    <mergeCell ref="AJ411:AJ413"/>
    <mergeCell ref="AJ414:AJ416"/>
    <mergeCell ref="AJ417:AJ419"/>
    <mergeCell ref="AJ420:AJ422"/>
    <mergeCell ref="AJ423:AJ425"/>
    <mergeCell ref="AJ426:AJ428"/>
    <mergeCell ref="AJ429:AJ431"/>
    <mergeCell ref="AJ330:AJ332"/>
    <mergeCell ref="AJ333:AJ335"/>
    <mergeCell ref="AJ336:AJ338"/>
    <mergeCell ref="AJ339:AJ341"/>
    <mergeCell ref="AJ342:AJ344"/>
    <mergeCell ref="AJ345:AJ347"/>
    <mergeCell ref="AJ348:AJ350"/>
    <mergeCell ref="AJ351:AJ353"/>
    <mergeCell ref="AJ354:AJ356"/>
    <mergeCell ref="AJ357:AJ359"/>
    <mergeCell ref="AJ360:AJ362"/>
    <mergeCell ref="AJ363:AJ365"/>
    <mergeCell ref="AJ366:AJ368"/>
    <mergeCell ref="AJ369:AJ371"/>
    <mergeCell ref="AJ372:AJ374"/>
    <mergeCell ref="AJ375:AJ377"/>
    <mergeCell ref="AJ378:AJ380"/>
    <mergeCell ref="AJ279:AJ281"/>
    <mergeCell ref="AJ282:AJ284"/>
    <mergeCell ref="AJ285:AJ287"/>
    <mergeCell ref="AJ288:AJ290"/>
    <mergeCell ref="AJ291:AJ293"/>
    <mergeCell ref="AJ294:AJ296"/>
    <mergeCell ref="AJ297:AJ299"/>
    <mergeCell ref="AJ300:AJ302"/>
    <mergeCell ref="AJ303:AJ305"/>
    <mergeCell ref="AJ306:AJ308"/>
    <mergeCell ref="AJ309:AJ311"/>
    <mergeCell ref="AJ312:AJ314"/>
    <mergeCell ref="AJ315:AJ317"/>
    <mergeCell ref="AJ318:AJ320"/>
    <mergeCell ref="AJ321:AJ323"/>
    <mergeCell ref="AJ324:AJ326"/>
    <mergeCell ref="AJ327:AJ329"/>
    <mergeCell ref="AJ228:AJ230"/>
    <mergeCell ref="AJ231:AJ233"/>
    <mergeCell ref="AJ234:AJ236"/>
    <mergeCell ref="AJ237:AJ239"/>
    <mergeCell ref="AJ240:AJ242"/>
    <mergeCell ref="AJ243:AJ245"/>
    <mergeCell ref="AJ246:AJ248"/>
    <mergeCell ref="AJ249:AJ251"/>
    <mergeCell ref="AJ252:AJ254"/>
    <mergeCell ref="AJ255:AJ257"/>
    <mergeCell ref="AJ258:AJ260"/>
    <mergeCell ref="AJ261:AJ263"/>
    <mergeCell ref="AJ264:AJ266"/>
    <mergeCell ref="AJ267:AJ269"/>
    <mergeCell ref="AJ270:AJ272"/>
    <mergeCell ref="AJ273:AJ275"/>
    <mergeCell ref="AJ276:AJ278"/>
    <mergeCell ref="AJ177:AJ179"/>
    <mergeCell ref="AJ180:AJ182"/>
    <mergeCell ref="AJ183:AJ185"/>
    <mergeCell ref="AJ186:AJ188"/>
    <mergeCell ref="AJ189:AJ191"/>
    <mergeCell ref="AJ192:AJ194"/>
    <mergeCell ref="AJ195:AJ197"/>
    <mergeCell ref="AJ198:AJ200"/>
    <mergeCell ref="AJ201:AJ203"/>
    <mergeCell ref="AJ204:AJ206"/>
    <mergeCell ref="AJ207:AJ209"/>
    <mergeCell ref="AJ210:AJ212"/>
    <mergeCell ref="AJ213:AJ215"/>
    <mergeCell ref="AJ216:AJ218"/>
    <mergeCell ref="AJ219:AJ221"/>
    <mergeCell ref="AJ222:AJ224"/>
    <mergeCell ref="AJ225:AJ227"/>
    <mergeCell ref="AJ126:AJ128"/>
    <mergeCell ref="AJ129:AJ131"/>
    <mergeCell ref="AJ132:AJ134"/>
    <mergeCell ref="AJ135:AJ137"/>
    <mergeCell ref="AJ138:AJ140"/>
    <mergeCell ref="AJ141:AJ143"/>
    <mergeCell ref="AJ144:AJ146"/>
    <mergeCell ref="AJ147:AJ149"/>
    <mergeCell ref="AJ150:AJ152"/>
    <mergeCell ref="AJ153:AJ155"/>
    <mergeCell ref="AJ156:AJ158"/>
    <mergeCell ref="AJ159:AJ161"/>
    <mergeCell ref="AJ162:AJ164"/>
    <mergeCell ref="AJ165:AJ167"/>
    <mergeCell ref="AJ168:AJ170"/>
    <mergeCell ref="AJ171:AJ173"/>
    <mergeCell ref="AJ174:AJ176"/>
    <mergeCell ref="AJ75:AJ77"/>
    <mergeCell ref="AJ78:AJ80"/>
    <mergeCell ref="AJ81:AJ83"/>
    <mergeCell ref="AJ84:AJ86"/>
    <mergeCell ref="AJ87:AJ89"/>
    <mergeCell ref="AJ90:AJ92"/>
    <mergeCell ref="AJ93:AJ95"/>
    <mergeCell ref="AJ96:AJ98"/>
    <mergeCell ref="AJ99:AJ101"/>
    <mergeCell ref="AJ102:AJ104"/>
    <mergeCell ref="AJ105:AJ107"/>
    <mergeCell ref="AJ108:AJ110"/>
    <mergeCell ref="AJ111:AJ113"/>
    <mergeCell ref="AJ114:AJ116"/>
    <mergeCell ref="AJ117:AJ119"/>
    <mergeCell ref="AJ120:AJ122"/>
    <mergeCell ref="AJ123:AJ125"/>
    <mergeCell ref="AJ24:AJ26"/>
    <mergeCell ref="AJ27:AJ29"/>
    <mergeCell ref="AJ30:AJ32"/>
    <mergeCell ref="AJ33:AJ35"/>
    <mergeCell ref="AJ36:AJ38"/>
    <mergeCell ref="AJ39:AJ41"/>
    <mergeCell ref="AJ42:AJ44"/>
    <mergeCell ref="AJ45:AJ47"/>
    <mergeCell ref="AJ48:AJ50"/>
    <mergeCell ref="AJ51:AJ53"/>
    <mergeCell ref="AJ54:AJ56"/>
    <mergeCell ref="AJ57:AJ59"/>
    <mergeCell ref="AJ60:AJ62"/>
    <mergeCell ref="AJ63:AJ65"/>
    <mergeCell ref="AJ66:AJ68"/>
    <mergeCell ref="AJ69:AJ71"/>
    <mergeCell ref="AJ72:AJ74"/>
    <mergeCell ref="AI603:AI605"/>
    <mergeCell ref="AI606:AI608"/>
    <mergeCell ref="AI609:AI611"/>
    <mergeCell ref="AI612:AI614"/>
    <mergeCell ref="AI615:AI617"/>
    <mergeCell ref="AI618:AI620"/>
    <mergeCell ref="AI576:AI578"/>
    <mergeCell ref="AI579:AI581"/>
    <mergeCell ref="AI582:AI584"/>
    <mergeCell ref="AI585:AI587"/>
    <mergeCell ref="AI588:AI590"/>
    <mergeCell ref="AI591:AI593"/>
    <mergeCell ref="AI594:AI596"/>
    <mergeCell ref="AI597:AI599"/>
    <mergeCell ref="AI600:AI602"/>
    <mergeCell ref="AI549:AI551"/>
    <mergeCell ref="AI552:AI554"/>
    <mergeCell ref="AI555:AI557"/>
    <mergeCell ref="AI558:AI560"/>
    <mergeCell ref="AI561:AI563"/>
    <mergeCell ref="AI564:AI566"/>
    <mergeCell ref="AI567:AI569"/>
    <mergeCell ref="AI570:AI572"/>
    <mergeCell ref="AI573:AI575"/>
    <mergeCell ref="AI522:AI524"/>
    <mergeCell ref="AI525:AI527"/>
    <mergeCell ref="AI528:AI530"/>
    <mergeCell ref="AI531:AI533"/>
    <mergeCell ref="AI534:AI536"/>
    <mergeCell ref="AI537:AI539"/>
    <mergeCell ref="AI540:AI542"/>
    <mergeCell ref="AI543:AI545"/>
    <mergeCell ref="AI546:AI548"/>
    <mergeCell ref="AI495:AI497"/>
    <mergeCell ref="AI498:AI500"/>
    <mergeCell ref="AI501:AI503"/>
    <mergeCell ref="AI504:AI506"/>
    <mergeCell ref="AI507:AI509"/>
    <mergeCell ref="AI510:AI512"/>
    <mergeCell ref="AI513:AI515"/>
    <mergeCell ref="AI516:AI518"/>
    <mergeCell ref="AI519:AI521"/>
    <mergeCell ref="AI468:AI470"/>
    <mergeCell ref="AI471:AI473"/>
    <mergeCell ref="AI474:AI476"/>
    <mergeCell ref="AI477:AI479"/>
    <mergeCell ref="AI480:AI482"/>
    <mergeCell ref="AI483:AI485"/>
    <mergeCell ref="AI486:AI488"/>
    <mergeCell ref="AI489:AI491"/>
    <mergeCell ref="AI492:AI494"/>
    <mergeCell ref="AI441:AI443"/>
    <mergeCell ref="AI444:AI446"/>
    <mergeCell ref="AI447:AI449"/>
    <mergeCell ref="AI450:AI452"/>
    <mergeCell ref="AI453:AI455"/>
    <mergeCell ref="AI456:AI458"/>
    <mergeCell ref="AI459:AI461"/>
    <mergeCell ref="AI462:AI464"/>
    <mergeCell ref="AI465:AI467"/>
    <mergeCell ref="AI414:AI416"/>
    <mergeCell ref="AI417:AI419"/>
    <mergeCell ref="AI420:AI422"/>
    <mergeCell ref="AI423:AI425"/>
    <mergeCell ref="AI426:AI428"/>
    <mergeCell ref="AI429:AI431"/>
    <mergeCell ref="AI432:AI434"/>
    <mergeCell ref="AI435:AI437"/>
    <mergeCell ref="AI438:AI440"/>
    <mergeCell ref="AI387:AI389"/>
    <mergeCell ref="AI390:AI392"/>
    <mergeCell ref="AI393:AI395"/>
    <mergeCell ref="AI396:AI398"/>
    <mergeCell ref="AI399:AI401"/>
    <mergeCell ref="AI402:AI404"/>
    <mergeCell ref="AI405:AI407"/>
    <mergeCell ref="AI408:AI410"/>
    <mergeCell ref="AI411:AI413"/>
    <mergeCell ref="AI360:AI362"/>
    <mergeCell ref="AI363:AI365"/>
    <mergeCell ref="AI366:AI368"/>
    <mergeCell ref="AI369:AI371"/>
    <mergeCell ref="AI372:AI374"/>
    <mergeCell ref="AI375:AI377"/>
    <mergeCell ref="AI378:AI380"/>
    <mergeCell ref="AI381:AI383"/>
    <mergeCell ref="AI384:AI386"/>
    <mergeCell ref="AI333:AI335"/>
    <mergeCell ref="AI336:AI338"/>
    <mergeCell ref="AI339:AI341"/>
    <mergeCell ref="AI342:AI344"/>
    <mergeCell ref="AI345:AI347"/>
    <mergeCell ref="AI348:AI350"/>
    <mergeCell ref="AI351:AI353"/>
    <mergeCell ref="AI354:AI356"/>
    <mergeCell ref="AI357:AI359"/>
    <mergeCell ref="AI306:AI308"/>
    <mergeCell ref="AI309:AI311"/>
    <mergeCell ref="AI312:AI314"/>
    <mergeCell ref="AI315:AI317"/>
    <mergeCell ref="AI318:AI320"/>
    <mergeCell ref="AI321:AI323"/>
    <mergeCell ref="AI324:AI326"/>
    <mergeCell ref="AI327:AI329"/>
    <mergeCell ref="AI330:AI332"/>
    <mergeCell ref="AI279:AI281"/>
    <mergeCell ref="AI282:AI284"/>
    <mergeCell ref="AI285:AI287"/>
    <mergeCell ref="AI288:AI290"/>
    <mergeCell ref="AI291:AI293"/>
    <mergeCell ref="AI294:AI296"/>
    <mergeCell ref="AI297:AI299"/>
    <mergeCell ref="AI300:AI302"/>
    <mergeCell ref="AI303:AI305"/>
    <mergeCell ref="AI252:AI254"/>
    <mergeCell ref="AI255:AI257"/>
    <mergeCell ref="AI258:AI260"/>
    <mergeCell ref="AI261:AI263"/>
    <mergeCell ref="AI264:AI266"/>
    <mergeCell ref="AI267:AI269"/>
    <mergeCell ref="AI270:AI272"/>
    <mergeCell ref="AI273:AI275"/>
    <mergeCell ref="AI276:AI278"/>
    <mergeCell ref="AI225:AI227"/>
    <mergeCell ref="AI228:AI230"/>
    <mergeCell ref="AI231:AI233"/>
    <mergeCell ref="AI234:AI236"/>
    <mergeCell ref="AI237:AI239"/>
    <mergeCell ref="AI240:AI242"/>
    <mergeCell ref="AI243:AI245"/>
    <mergeCell ref="AI246:AI248"/>
    <mergeCell ref="AI249:AI251"/>
    <mergeCell ref="AI198:AI200"/>
    <mergeCell ref="AI201:AI203"/>
    <mergeCell ref="AI204:AI206"/>
    <mergeCell ref="AI207:AI209"/>
    <mergeCell ref="AI210:AI212"/>
    <mergeCell ref="AI213:AI215"/>
    <mergeCell ref="AI216:AI218"/>
    <mergeCell ref="AI219:AI221"/>
    <mergeCell ref="AI222:AI224"/>
    <mergeCell ref="AI171:AI173"/>
    <mergeCell ref="AI174:AI176"/>
    <mergeCell ref="AI177:AI179"/>
    <mergeCell ref="AI180:AI182"/>
    <mergeCell ref="AI183:AI185"/>
    <mergeCell ref="AI186:AI188"/>
    <mergeCell ref="AI189:AI191"/>
    <mergeCell ref="AI192:AI194"/>
    <mergeCell ref="AI195:AI197"/>
    <mergeCell ref="AI87:AI89"/>
    <mergeCell ref="AI147:AI149"/>
    <mergeCell ref="AI150:AI152"/>
    <mergeCell ref="AI153:AI155"/>
    <mergeCell ref="AI156:AI158"/>
    <mergeCell ref="AI159:AI161"/>
    <mergeCell ref="AI162:AI164"/>
    <mergeCell ref="AI165:AI167"/>
    <mergeCell ref="AI168:AI170"/>
    <mergeCell ref="AI117:AI119"/>
    <mergeCell ref="AI120:AI122"/>
    <mergeCell ref="AI123:AI125"/>
    <mergeCell ref="AI126:AI128"/>
    <mergeCell ref="AI129:AI131"/>
    <mergeCell ref="AI132:AI134"/>
    <mergeCell ref="AI135:AI137"/>
    <mergeCell ref="AI138:AI140"/>
    <mergeCell ref="AI141:AI143"/>
    <mergeCell ref="AI144:AI146"/>
    <mergeCell ref="AI90:AI92"/>
    <mergeCell ref="AI93:AI95"/>
    <mergeCell ref="AI96:AI98"/>
    <mergeCell ref="AI99:AI101"/>
    <mergeCell ref="AI102:AI104"/>
    <mergeCell ref="AI105:AI107"/>
    <mergeCell ref="AI108:AI110"/>
    <mergeCell ref="AI111:AI113"/>
    <mergeCell ref="AI114:AI116"/>
    <mergeCell ref="AI24:AI26"/>
    <mergeCell ref="AI27:AI29"/>
    <mergeCell ref="AI30:AI32"/>
    <mergeCell ref="AI33:AI35"/>
    <mergeCell ref="AI36:AI38"/>
    <mergeCell ref="AI39:AI41"/>
    <mergeCell ref="AI42:AI44"/>
    <mergeCell ref="AI45:AI47"/>
    <mergeCell ref="AI48:AI50"/>
    <mergeCell ref="AI51:AI53"/>
    <mergeCell ref="AI54:AI56"/>
    <mergeCell ref="AI57:AI59"/>
    <mergeCell ref="AI60:AI62"/>
    <mergeCell ref="AI63:AI65"/>
    <mergeCell ref="AI66:AI68"/>
    <mergeCell ref="AI69:AI71"/>
    <mergeCell ref="AI72:AI74"/>
    <mergeCell ref="AI75:AI77"/>
    <mergeCell ref="AI78:AI80"/>
    <mergeCell ref="AI81:AI83"/>
    <mergeCell ref="AI84:AI86"/>
    <mergeCell ref="B609:B611"/>
    <mergeCell ref="B606:B608"/>
    <mergeCell ref="D606:F608"/>
    <mergeCell ref="G606:I608"/>
    <mergeCell ref="J606:K608"/>
    <mergeCell ref="L606:N608"/>
    <mergeCell ref="D609:F611"/>
    <mergeCell ref="G609:I611"/>
    <mergeCell ref="B1:V2"/>
    <mergeCell ref="C10:V11"/>
    <mergeCell ref="B618:B620"/>
    <mergeCell ref="B615:B617"/>
    <mergeCell ref="B612:B614"/>
    <mergeCell ref="B597:B599"/>
    <mergeCell ref="B594:B596"/>
    <mergeCell ref="D594:F596"/>
    <mergeCell ref="G594:I596"/>
    <mergeCell ref="J594:K596"/>
    <mergeCell ref="L594:N596"/>
    <mergeCell ref="D597:F599"/>
    <mergeCell ref="G597:I599"/>
    <mergeCell ref="J597:K599"/>
    <mergeCell ref="L597:N599"/>
    <mergeCell ref="C594:C596"/>
    <mergeCell ref="C597:C599"/>
    <mergeCell ref="B603:B605"/>
    <mergeCell ref="B600:B602"/>
    <mergeCell ref="D600:F602"/>
    <mergeCell ref="G600:I602"/>
    <mergeCell ref="J600:K602"/>
    <mergeCell ref="L600:N602"/>
    <mergeCell ref="D603:F605"/>
    <mergeCell ref="G603:I605"/>
    <mergeCell ref="J603:K605"/>
    <mergeCell ref="L603:N605"/>
    <mergeCell ref="C600:C602"/>
    <mergeCell ref="C603:C605"/>
    <mergeCell ref="B585:B587"/>
    <mergeCell ref="B582:B584"/>
    <mergeCell ref="D582:F584"/>
    <mergeCell ref="G582:I584"/>
    <mergeCell ref="J582:K584"/>
    <mergeCell ref="L582:N584"/>
    <mergeCell ref="D585:F587"/>
    <mergeCell ref="G585:I587"/>
    <mergeCell ref="J585:K587"/>
    <mergeCell ref="L585:N587"/>
    <mergeCell ref="C582:C584"/>
    <mergeCell ref="C585:C587"/>
    <mergeCell ref="B591:B593"/>
    <mergeCell ref="B588:B590"/>
    <mergeCell ref="D588:F590"/>
    <mergeCell ref="G588:I590"/>
    <mergeCell ref="J588:K590"/>
    <mergeCell ref="L588:N590"/>
    <mergeCell ref="D591:F593"/>
    <mergeCell ref="G591:I593"/>
    <mergeCell ref="J591:K593"/>
    <mergeCell ref="L591:N593"/>
    <mergeCell ref="C588:C590"/>
    <mergeCell ref="C591:C593"/>
    <mergeCell ref="B573:B575"/>
    <mergeCell ref="B570:B572"/>
    <mergeCell ref="D570:F572"/>
    <mergeCell ref="G570:I572"/>
    <mergeCell ref="J570:K572"/>
    <mergeCell ref="L570:N572"/>
    <mergeCell ref="D573:F575"/>
    <mergeCell ref="G573:I575"/>
    <mergeCell ref="J573:K575"/>
    <mergeCell ref="L573:N575"/>
    <mergeCell ref="C570:C572"/>
    <mergeCell ref="C573:C575"/>
    <mergeCell ref="B579:B581"/>
    <mergeCell ref="B576:B578"/>
    <mergeCell ref="D576:F578"/>
    <mergeCell ref="G576:I578"/>
    <mergeCell ref="J576:K578"/>
    <mergeCell ref="L576:N578"/>
    <mergeCell ref="D579:F581"/>
    <mergeCell ref="G579:I581"/>
    <mergeCell ref="J579:K581"/>
    <mergeCell ref="L579:N581"/>
    <mergeCell ref="C576:C578"/>
    <mergeCell ref="C579:C581"/>
    <mergeCell ref="B561:B563"/>
    <mergeCell ref="B558:B560"/>
    <mergeCell ref="D558:F560"/>
    <mergeCell ref="G558:I560"/>
    <mergeCell ref="J558:K560"/>
    <mergeCell ref="L558:N560"/>
    <mergeCell ref="D561:F563"/>
    <mergeCell ref="G561:I563"/>
    <mergeCell ref="J561:K563"/>
    <mergeCell ref="L561:N563"/>
    <mergeCell ref="C558:C560"/>
    <mergeCell ref="C561:C563"/>
    <mergeCell ref="B567:B569"/>
    <mergeCell ref="B564:B566"/>
    <mergeCell ref="D564:F566"/>
    <mergeCell ref="G564:I566"/>
    <mergeCell ref="J564:K566"/>
    <mergeCell ref="L564:N566"/>
    <mergeCell ref="D567:F569"/>
    <mergeCell ref="G567:I569"/>
    <mergeCell ref="J567:K569"/>
    <mergeCell ref="L567:N569"/>
    <mergeCell ref="C564:C566"/>
    <mergeCell ref="C567:C569"/>
    <mergeCell ref="B549:B551"/>
    <mergeCell ref="B546:B548"/>
    <mergeCell ref="D546:F548"/>
    <mergeCell ref="G546:I548"/>
    <mergeCell ref="J546:K548"/>
    <mergeCell ref="L546:N548"/>
    <mergeCell ref="D549:F551"/>
    <mergeCell ref="G549:I551"/>
    <mergeCell ref="J549:K551"/>
    <mergeCell ref="L549:N551"/>
    <mergeCell ref="C546:C548"/>
    <mergeCell ref="C549:C551"/>
    <mergeCell ref="B555:B557"/>
    <mergeCell ref="B552:B554"/>
    <mergeCell ref="D552:F554"/>
    <mergeCell ref="G552:I554"/>
    <mergeCell ref="J552:K554"/>
    <mergeCell ref="L552:N554"/>
    <mergeCell ref="D555:F557"/>
    <mergeCell ref="G555:I557"/>
    <mergeCell ref="J555:K557"/>
    <mergeCell ref="L555:N557"/>
    <mergeCell ref="C552:C554"/>
    <mergeCell ref="C555:C557"/>
    <mergeCell ref="B537:B539"/>
    <mergeCell ref="B534:B536"/>
    <mergeCell ref="D534:F536"/>
    <mergeCell ref="G534:I536"/>
    <mergeCell ref="J534:K536"/>
    <mergeCell ref="L534:N536"/>
    <mergeCell ref="D537:F539"/>
    <mergeCell ref="G537:I539"/>
    <mergeCell ref="J537:K539"/>
    <mergeCell ref="L537:N539"/>
    <mergeCell ref="C534:C536"/>
    <mergeCell ref="C537:C539"/>
    <mergeCell ref="B543:B545"/>
    <mergeCell ref="B540:B542"/>
    <mergeCell ref="D540:F542"/>
    <mergeCell ref="G540:I542"/>
    <mergeCell ref="J540:K542"/>
    <mergeCell ref="L540:N542"/>
    <mergeCell ref="D543:F545"/>
    <mergeCell ref="G543:I545"/>
    <mergeCell ref="J543:K545"/>
    <mergeCell ref="L543:N545"/>
    <mergeCell ref="C540:C542"/>
    <mergeCell ref="C543:C545"/>
    <mergeCell ref="B525:B527"/>
    <mergeCell ref="B522:B524"/>
    <mergeCell ref="D522:F524"/>
    <mergeCell ref="G522:I524"/>
    <mergeCell ref="J522:K524"/>
    <mergeCell ref="L522:N524"/>
    <mergeCell ref="D525:F527"/>
    <mergeCell ref="G525:I527"/>
    <mergeCell ref="J525:K527"/>
    <mergeCell ref="L525:N527"/>
    <mergeCell ref="C522:C524"/>
    <mergeCell ref="C525:C527"/>
    <mergeCell ref="B531:B533"/>
    <mergeCell ref="B528:B530"/>
    <mergeCell ref="D528:F530"/>
    <mergeCell ref="G528:I530"/>
    <mergeCell ref="J528:K530"/>
    <mergeCell ref="L528:N530"/>
    <mergeCell ref="D531:F533"/>
    <mergeCell ref="G531:I533"/>
    <mergeCell ref="J531:K533"/>
    <mergeCell ref="L531:N533"/>
    <mergeCell ref="C528:C530"/>
    <mergeCell ref="C531:C533"/>
    <mergeCell ref="B513:B515"/>
    <mergeCell ref="B510:B512"/>
    <mergeCell ref="D510:F512"/>
    <mergeCell ref="G510:I512"/>
    <mergeCell ref="J510:K512"/>
    <mergeCell ref="L510:N512"/>
    <mergeCell ref="D513:F515"/>
    <mergeCell ref="G513:I515"/>
    <mergeCell ref="J513:K515"/>
    <mergeCell ref="L513:N515"/>
    <mergeCell ref="C510:C512"/>
    <mergeCell ref="C513:C515"/>
    <mergeCell ref="B519:B521"/>
    <mergeCell ref="B516:B518"/>
    <mergeCell ref="D516:F518"/>
    <mergeCell ref="G516:I518"/>
    <mergeCell ref="J516:K518"/>
    <mergeCell ref="L516:N518"/>
    <mergeCell ref="D519:F521"/>
    <mergeCell ref="G519:I521"/>
    <mergeCell ref="J519:K521"/>
    <mergeCell ref="L519:N521"/>
    <mergeCell ref="C516:C518"/>
    <mergeCell ref="C519:C521"/>
    <mergeCell ref="B501:B503"/>
    <mergeCell ref="B498:B500"/>
    <mergeCell ref="D498:F500"/>
    <mergeCell ref="G498:I500"/>
    <mergeCell ref="J498:K500"/>
    <mergeCell ref="L498:N500"/>
    <mergeCell ref="D501:F503"/>
    <mergeCell ref="G501:I503"/>
    <mergeCell ref="J501:K503"/>
    <mergeCell ref="L501:N503"/>
    <mergeCell ref="C498:C500"/>
    <mergeCell ref="C501:C503"/>
    <mergeCell ref="B507:B509"/>
    <mergeCell ref="B504:B506"/>
    <mergeCell ref="D504:F506"/>
    <mergeCell ref="G504:I506"/>
    <mergeCell ref="J504:K506"/>
    <mergeCell ref="L504:N506"/>
    <mergeCell ref="D507:F509"/>
    <mergeCell ref="G507:I509"/>
    <mergeCell ref="J507:K509"/>
    <mergeCell ref="L507:N509"/>
    <mergeCell ref="C504:C506"/>
    <mergeCell ref="C507:C509"/>
    <mergeCell ref="B489:B491"/>
    <mergeCell ref="B486:B488"/>
    <mergeCell ref="D486:F488"/>
    <mergeCell ref="G486:I488"/>
    <mergeCell ref="J486:K488"/>
    <mergeCell ref="L486:N488"/>
    <mergeCell ref="D489:F491"/>
    <mergeCell ref="G489:I491"/>
    <mergeCell ref="J489:K491"/>
    <mergeCell ref="L489:N491"/>
    <mergeCell ref="C486:C488"/>
    <mergeCell ref="C489:C491"/>
    <mergeCell ref="B495:B497"/>
    <mergeCell ref="B492:B494"/>
    <mergeCell ref="D492:F494"/>
    <mergeCell ref="G492:I494"/>
    <mergeCell ref="J492:K494"/>
    <mergeCell ref="L492:N494"/>
    <mergeCell ref="D495:F497"/>
    <mergeCell ref="G495:I497"/>
    <mergeCell ref="J495:K497"/>
    <mergeCell ref="L495:N497"/>
    <mergeCell ref="C492:C494"/>
    <mergeCell ref="C495:C497"/>
    <mergeCell ref="B477:B479"/>
    <mergeCell ref="B474:B476"/>
    <mergeCell ref="D474:F476"/>
    <mergeCell ref="G474:I476"/>
    <mergeCell ref="J474:K476"/>
    <mergeCell ref="L474:N476"/>
    <mergeCell ref="D477:F479"/>
    <mergeCell ref="G477:I479"/>
    <mergeCell ref="J477:K479"/>
    <mergeCell ref="L477:N479"/>
    <mergeCell ref="C474:C476"/>
    <mergeCell ref="C477:C479"/>
    <mergeCell ref="B483:B485"/>
    <mergeCell ref="B480:B482"/>
    <mergeCell ref="D480:F482"/>
    <mergeCell ref="G480:I482"/>
    <mergeCell ref="J480:K482"/>
    <mergeCell ref="L480:N482"/>
    <mergeCell ref="D483:F485"/>
    <mergeCell ref="G483:I485"/>
    <mergeCell ref="J483:K485"/>
    <mergeCell ref="L483:N485"/>
    <mergeCell ref="C480:C482"/>
    <mergeCell ref="C483:C485"/>
    <mergeCell ref="B465:B467"/>
    <mergeCell ref="B462:B464"/>
    <mergeCell ref="D462:F464"/>
    <mergeCell ref="G462:I464"/>
    <mergeCell ref="J462:K464"/>
    <mergeCell ref="L462:N464"/>
    <mergeCell ref="D465:F467"/>
    <mergeCell ref="G465:I467"/>
    <mergeCell ref="J465:K467"/>
    <mergeCell ref="L465:N467"/>
    <mergeCell ref="C462:C464"/>
    <mergeCell ref="C465:C467"/>
    <mergeCell ref="B471:B473"/>
    <mergeCell ref="B468:B470"/>
    <mergeCell ref="D468:F470"/>
    <mergeCell ref="G468:I470"/>
    <mergeCell ref="J468:K470"/>
    <mergeCell ref="L468:N470"/>
    <mergeCell ref="D471:F473"/>
    <mergeCell ref="G471:I473"/>
    <mergeCell ref="J471:K473"/>
    <mergeCell ref="L471:N473"/>
    <mergeCell ref="C468:C470"/>
    <mergeCell ref="C471:C473"/>
    <mergeCell ref="B453:B455"/>
    <mergeCell ref="B450:B452"/>
    <mergeCell ref="D450:F452"/>
    <mergeCell ref="G450:I452"/>
    <mergeCell ref="J450:K452"/>
    <mergeCell ref="L450:N452"/>
    <mergeCell ref="D453:F455"/>
    <mergeCell ref="G453:I455"/>
    <mergeCell ref="J453:K455"/>
    <mergeCell ref="L453:N455"/>
    <mergeCell ref="C450:C452"/>
    <mergeCell ref="C453:C455"/>
    <mergeCell ref="B459:B461"/>
    <mergeCell ref="B456:B458"/>
    <mergeCell ref="D456:F458"/>
    <mergeCell ref="G456:I458"/>
    <mergeCell ref="J456:K458"/>
    <mergeCell ref="L456:N458"/>
    <mergeCell ref="D459:F461"/>
    <mergeCell ref="G459:I461"/>
    <mergeCell ref="J459:K461"/>
    <mergeCell ref="L459:N461"/>
    <mergeCell ref="C456:C458"/>
    <mergeCell ref="C459:C461"/>
    <mergeCell ref="B441:B443"/>
    <mergeCell ref="B438:B440"/>
    <mergeCell ref="D438:F440"/>
    <mergeCell ref="G438:I440"/>
    <mergeCell ref="J438:K440"/>
    <mergeCell ref="L438:N440"/>
    <mergeCell ref="D441:F443"/>
    <mergeCell ref="G441:I443"/>
    <mergeCell ref="J441:K443"/>
    <mergeCell ref="L441:N443"/>
    <mergeCell ref="C438:C440"/>
    <mergeCell ref="C441:C443"/>
    <mergeCell ref="B447:B449"/>
    <mergeCell ref="B444:B446"/>
    <mergeCell ref="D444:F446"/>
    <mergeCell ref="G444:I446"/>
    <mergeCell ref="J444:K446"/>
    <mergeCell ref="L444:N446"/>
    <mergeCell ref="D447:F449"/>
    <mergeCell ref="G447:I449"/>
    <mergeCell ref="J447:K449"/>
    <mergeCell ref="L447:N449"/>
    <mergeCell ref="C444:C446"/>
    <mergeCell ref="C447:C449"/>
    <mergeCell ref="B429:B431"/>
    <mergeCell ref="B426:B428"/>
    <mergeCell ref="D426:F428"/>
    <mergeCell ref="G426:I428"/>
    <mergeCell ref="J426:K428"/>
    <mergeCell ref="L426:N428"/>
    <mergeCell ref="D429:F431"/>
    <mergeCell ref="G429:I431"/>
    <mergeCell ref="J429:K431"/>
    <mergeCell ref="L429:N431"/>
    <mergeCell ref="C426:C428"/>
    <mergeCell ref="C429:C431"/>
    <mergeCell ref="B435:B437"/>
    <mergeCell ref="B432:B434"/>
    <mergeCell ref="D432:F434"/>
    <mergeCell ref="G432:I434"/>
    <mergeCell ref="J432:K434"/>
    <mergeCell ref="L432:N434"/>
    <mergeCell ref="D435:F437"/>
    <mergeCell ref="G435:I437"/>
    <mergeCell ref="J435:K437"/>
    <mergeCell ref="L435:N437"/>
    <mergeCell ref="C432:C434"/>
    <mergeCell ref="C435:C437"/>
    <mergeCell ref="B417:B419"/>
    <mergeCell ref="B414:B416"/>
    <mergeCell ref="D414:F416"/>
    <mergeCell ref="G414:I416"/>
    <mergeCell ref="J414:K416"/>
    <mergeCell ref="L414:N416"/>
    <mergeCell ref="D417:F419"/>
    <mergeCell ref="G417:I419"/>
    <mergeCell ref="J417:K419"/>
    <mergeCell ref="L417:N419"/>
    <mergeCell ref="C414:C416"/>
    <mergeCell ref="C417:C419"/>
    <mergeCell ref="B423:B425"/>
    <mergeCell ref="B420:B422"/>
    <mergeCell ref="D420:F422"/>
    <mergeCell ref="G420:I422"/>
    <mergeCell ref="J420:K422"/>
    <mergeCell ref="L420:N422"/>
    <mergeCell ref="D423:F425"/>
    <mergeCell ref="G423:I425"/>
    <mergeCell ref="J423:K425"/>
    <mergeCell ref="L423:N425"/>
    <mergeCell ref="C420:C422"/>
    <mergeCell ref="C423:C425"/>
    <mergeCell ref="B405:B407"/>
    <mergeCell ref="B402:B404"/>
    <mergeCell ref="D402:F404"/>
    <mergeCell ref="G402:I404"/>
    <mergeCell ref="J402:K404"/>
    <mergeCell ref="L402:N404"/>
    <mergeCell ref="D405:F407"/>
    <mergeCell ref="G405:I407"/>
    <mergeCell ref="J405:K407"/>
    <mergeCell ref="L405:N407"/>
    <mergeCell ref="C402:C404"/>
    <mergeCell ref="C405:C407"/>
    <mergeCell ref="B411:B413"/>
    <mergeCell ref="B408:B410"/>
    <mergeCell ref="D408:F410"/>
    <mergeCell ref="G408:I410"/>
    <mergeCell ref="J408:K410"/>
    <mergeCell ref="L408:N410"/>
    <mergeCell ref="D411:F413"/>
    <mergeCell ref="G411:I413"/>
    <mergeCell ref="J411:K413"/>
    <mergeCell ref="L411:N413"/>
    <mergeCell ref="C408:C410"/>
    <mergeCell ref="C411:C413"/>
    <mergeCell ref="B393:B395"/>
    <mergeCell ref="B390:B392"/>
    <mergeCell ref="D390:F392"/>
    <mergeCell ref="G390:I392"/>
    <mergeCell ref="J390:K392"/>
    <mergeCell ref="L390:N392"/>
    <mergeCell ref="D393:F395"/>
    <mergeCell ref="G393:I395"/>
    <mergeCell ref="J393:K395"/>
    <mergeCell ref="L393:N395"/>
    <mergeCell ref="C390:C392"/>
    <mergeCell ref="C393:C395"/>
    <mergeCell ref="B399:B401"/>
    <mergeCell ref="B396:B398"/>
    <mergeCell ref="D396:F398"/>
    <mergeCell ref="G396:I398"/>
    <mergeCell ref="J396:K398"/>
    <mergeCell ref="L396:N398"/>
    <mergeCell ref="D399:F401"/>
    <mergeCell ref="G399:I401"/>
    <mergeCell ref="J399:K401"/>
    <mergeCell ref="L399:N401"/>
    <mergeCell ref="C396:C398"/>
    <mergeCell ref="C399:C401"/>
    <mergeCell ref="B381:B383"/>
    <mergeCell ref="B378:B380"/>
    <mergeCell ref="D378:F380"/>
    <mergeCell ref="G378:I380"/>
    <mergeCell ref="J378:K380"/>
    <mergeCell ref="L378:N380"/>
    <mergeCell ref="D381:F383"/>
    <mergeCell ref="G381:I383"/>
    <mergeCell ref="J381:K383"/>
    <mergeCell ref="L381:N383"/>
    <mergeCell ref="C378:C380"/>
    <mergeCell ref="C381:C383"/>
    <mergeCell ref="B387:B389"/>
    <mergeCell ref="B384:B386"/>
    <mergeCell ref="D384:F386"/>
    <mergeCell ref="G384:I386"/>
    <mergeCell ref="J384:K386"/>
    <mergeCell ref="L384:N386"/>
    <mergeCell ref="D387:F389"/>
    <mergeCell ref="G387:I389"/>
    <mergeCell ref="J387:K389"/>
    <mergeCell ref="L387:N389"/>
    <mergeCell ref="C384:C386"/>
    <mergeCell ref="C387:C389"/>
    <mergeCell ref="B369:B371"/>
    <mergeCell ref="B366:B368"/>
    <mergeCell ref="D366:F368"/>
    <mergeCell ref="G366:I368"/>
    <mergeCell ref="J366:K368"/>
    <mergeCell ref="L366:N368"/>
    <mergeCell ref="D369:F371"/>
    <mergeCell ref="G369:I371"/>
    <mergeCell ref="J369:K371"/>
    <mergeCell ref="L369:N371"/>
    <mergeCell ref="C366:C368"/>
    <mergeCell ref="C369:C371"/>
    <mergeCell ref="B375:B377"/>
    <mergeCell ref="B372:B374"/>
    <mergeCell ref="D372:F374"/>
    <mergeCell ref="G372:I374"/>
    <mergeCell ref="J372:K374"/>
    <mergeCell ref="L372:N374"/>
    <mergeCell ref="D375:F377"/>
    <mergeCell ref="G375:I377"/>
    <mergeCell ref="J375:K377"/>
    <mergeCell ref="L375:N377"/>
    <mergeCell ref="C372:C374"/>
    <mergeCell ref="C375:C377"/>
    <mergeCell ref="B357:B359"/>
    <mergeCell ref="B354:B356"/>
    <mergeCell ref="D354:F356"/>
    <mergeCell ref="G354:I356"/>
    <mergeCell ref="J354:K356"/>
    <mergeCell ref="L354:N356"/>
    <mergeCell ref="D357:F359"/>
    <mergeCell ref="G357:I359"/>
    <mergeCell ref="J357:K359"/>
    <mergeCell ref="L357:N359"/>
    <mergeCell ref="C354:C356"/>
    <mergeCell ref="C357:C359"/>
    <mergeCell ref="B363:B365"/>
    <mergeCell ref="B360:B362"/>
    <mergeCell ref="D360:F362"/>
    <mergeCell ref="G360:I362"/>
    <mergeCell ref="J360:K362"/>
    <mergeCell ref="L360:N362"/>
    <mergeCell ref="D363:F365"/>
    <mergeCell ref="G363:I365"/>
    <mergeCell ref="J363:K365"/>
    <mergeCell ref="L363:N365"/>
    <mergeCell ref="C360:C362"/>
    <mergeCell ref="C363:C365"/>
    <mergeCell ref="B345:B347"/>
    <mergeCell ref="B342:B344"/>
    <mergeCell ref="D342:F344"/>
    <mergeCell ref="G342:I344"/>
    <mergeCell ref="J342:K344"/>
    <mergeCell ref="L342:N344"/>
    <mergeCell ref="D345:F347"/>
    <mergeCell ref="G345:I347"/>
    <mergeCell ref="J345:K347"/>
    <mergeCell ref="L345:N347"/>
    <mergeCell ref="C342:C344"/>
    <mergeCell ref="C345:C347"/>
    <mergeCell ref="B351:B353"/>
    <mergeCell ref="B348:B350"/>
    <mergeCell ref="D348:F350"/>
    <mergeCell ref="G348:I350"/>
    <mergeCell ref="J348:K350"/>
    <mergeCell ref="L348:N350"/>
    <mergeCell ref="D351:F353"/>
    <mergeCell ref="G351:I353"/>
    <mergeCell ref="J351:K353"/>
    <mergeCell ref="L351:N353"/>
    <mergeCell ref="C348:C350"/>
    <mergeCell ref="C351:C353"/>
    <mergeCell ref="B333:B335"/>
    <mergeCell ref="B330:B332"/>
    <mergeCell ref="D330:F332"/>
    <mergeCell ref="G330:I332"/>
    <mergeCell ref="J330:K332"/>
    <mergeCell ref="L330:N332"/>
    <mergeCell ref="D333:F335"/>
    <mergeCell ref="G333:I335"/>
    <mergeCell ref="J333:K335"/>
    <mergeCell ref="L333:N335"/>
    <mergeCell ref="C330:C332"/>
    <mergeCell ref="C333:C335"/>
    <mergeCell ref="B339:B341"/>
    <mergeCell ref="B336:B338"/>
    <mergeCell ref="D336:F338"/>
    <mergeCell ref="G336:I338"/>
    <mergeCell ref="J336:K338"/>
    <mergeCell ref="L336:N338"/>
    <mergeCell ref="D339:F341"/>
    <mergeCell ref="G339:I341"/>
    <mergeCell ref="J339:K341"/>
    <mergeCell ref="L339:N341"/>
    <mergeCell ref="C336:C338"/>
    <mergeCell ref="C339:C341"/>
    <mergeCell ref="B321:B323"/>
    <mergeCell ref="B318:B320"/>
    <mergeCell ref="D318:F320"/>
    <mergeCell ref="G318:I320"/>
    <mergeCell ref="J318:K320"/>
    <mergeCell ref="L318:N320"/>
    <mergeCell ref="D321:F323"/>
    <mergeCell ref="G321:I323"/>
    <mergeCell ref="J321:K323"/>
    <mergeCell ref="L321:N323"/>
    <mergeCell ref="C318:C320"/>
    <mergeCell ref="C321:C323"/>
    <mergeCell ref="B327:B329"/>
    <mergeCell ref="B324:B326"/>
    <mergeCell ref="D324:F326"/>
    <mergeCell ref="G324:I326"/>
    <mergeCell ref="J324:K326"/>
    <mergeCell ref="L324:N326"/>
    <mergeCell ref="D327:F329"/>
    <mergeCell ref="G327:I329"/>
    <mergeCell ref="J327:K329"/>
    <mergeCell ref="L327:N329"/>
    <mergeCell ref="C324:C326"/>
    <mergeCell ref="C327:C329"/>
    <mergeCell ref="B309:B311"/>
    <mergeCell ref="B306:B308"/>
    <mergeCell ref="D306:F308"/>
    <mergeCell ref="G306:I308"/>
    <mergeCell ref="J306:K308"/>
    <mergeCell ref="L306:N308"/>
    <mergeCell ref="D309:F311"/>
    <mergeCell ref="G309:I311"/>
    <mergeCell ref="J309:K311"/>
    <mergeCell ref="L309:N311"/>
    <mergeCell ref="C306:C308"/>
    <mergeCell ref="C309:C311"/>
    <mergeCell ref="B315:B317"/>
    <mergeCell ref="B312:B314"/>
    <mergeCell ref="D312:F314"/>
    <mergeCell ref="G312:I314"/>
    <mergeCell ref="J312:K314"/>
    <mergeCell ref="L312:N314"/>
    <mergeCell ref="D315:F317"/>
    <mergeCell ref="G315:I317"/>
    <mergeCell ref="J315:K317"/>
    <mergeCell ref="L315:N317"/>
    <mergeCell ref="C312:C314"/>
    <mergeCell ref="C315:C317"/>
    <mergeCell ref="B297:B299"/>
    <mergeCell ref="B294:B296"/>
    <mergeCell ref="D294:F296"/>
    <mergeCell ref="G294:I296"/>
    <mergeCell ref="J294:K296"/>
    <mergeCell ref="L294:N296"/>
    <mergeCell ref="D297:F299"/>
    <mergeCell ref="G297:I299"/>
    <mergeCell ref="J297:K299"/>
    <mergeCell ref="L297:N299"/>
    <mergeCell ref="C294:C296"/>
    <mergeCell ref="C297:C299"/>
    <mergeCell ref="B303:B305"/>
    <mergeCell ref="B300:B302"/>
    <mergeCell ref="D300:F302"/>
    <mergeCell ref="G300:I302"/>
    <mergeCell ref="J300:K302"/>
    <mergeCell ref="L300:N302"/>
    <mergeCell ref="D303:F305"/>
    <mergeCell ref="G303:I305"/>
    <mergeCell ref="J303:K305"/>
    <mergeCell ref="L303:N305"/>
    <mergeCell ref="C300:C302"/>
    <mergeCell ref="C303:C305"/>
    <mergeCell ref="B285:B287"/>
    <mergeCell ref="B282:B284"/>
    <mergeCell ref="D282:F284"/>
    <mergeCell ref="G282:I284"/>
    <mergeCell ref="J282:K284"/>
    <mergeCell ref="L282:N284"/>
    <mergeCell ref="D285:F287"/>
    <mergeCell ref="G285:I287"/>
    <mergeCell ref="J285:K287"/>
    <mergeCell ref="L285:N287"/>
    <mergeCell ref="C282:C284"/>
    <mergeCell ref="C285:C287"/>
    <mergeCell ref="B291:B293"/>
    <mergeCell ref="B288:B290"/>
    <mergeCell ref="D288:F290"/>
    <mergeCell ref="G288:I290"/>
    <mergeCell ref="J288:K290"/>
    <mergeCell ref="L288:N290"/>
    <mergeCell ref="D291:F293"/>
    <mergeCell ref="G291:I293"/>
    <mergeCell ref="J291:K293"/>
    <mergeCell ref="L291:N293"/>
    <mergeCell ref="C288:C290"/>
    <mergeCell ref="C291:C293"/>
    <mergeCell ref="B273:B275"/>
    <mergeCell ref="B270:B272"/>
    <mergeCell ref="D270:F272"/>
    <mergeCell ref="G270:I272"/>
    <mergeCell ref="J270:K272"/>
    <mergeCell ref="L270:N272"/>
    <mergeCell ref="D273:F275"/>
    <mergeCell ref="G273:I275"/>
    <mergeCell ref="J273:K275"/>
    <mergeCell ref="L273:N275"/>
    <mergeCell ref="C270:C272"/>
    <mergeCell ref="C273:C275"/>
    <mergeCell ref="B279:B281"/>
    <mergeCell ref="B276:B278"/>
    <mergeCell ref="D276:F278"/>
    <mergeCell ref="G276:I278"/>
    <mergeCell ref="J276:K278"/>
    <mergeCell ref="L276:N278"/>
    <mergeCell ref="D279:F281"/>
    <mergeCell ref="G279:I281"/>
    <mergeCell ref="J279:K281"/>
    <mergeCell ref="L279:N281"/>
    <mergeCell ref="C276:C278"/>
    <mergeCell ref="C279:C281"/>
    <mergeCell ref="B261:B263"/>
    <mergeCell ref="B258:B260"/>
    <mergeCell ref="D258:F260"/>
    <mergeCell ref="G258:I260"/>
    <mergeCell ref="J258:K260"/>
    <mergeCell ref="L258:N260"/>
    <mergeCell ref="D261:F263"/>
    <mergeCell ref="G261:I263"/>
    <mergeCell ref="J261:K263"/>
    <mergeCell ref="L261:N263"/>
    <mergeCell ref="C258:C260"/>
    <mergeCell ref="C261:C263"/>
    <mergeCell ref="B267:B269"/>
    <mergeCell ref="B264:B266"/>
    <mergeCell ref="D264:F266"/>
    <mergeCell ref="G264:I266"/>
    <mergeCell ref="J264:K266"/>
    <mergeCell ref="L264:N266"/>
    <mergeCell ref="D267:F269"/>
    <mergeCell ref="G267:I269"/>
    <mergeCell ref="J267:K269"/>
    <mergeCell ref="L267:N269"/>
    <mergeCell ref="C264:C266"/>
    <mergeCell ref="C267:C269"/>
    <mergeCell ref="B249:B251"/>
    <mergeCell ref="B246:B248"/>
    <mergeCell ref="D246:F248"/>
    <mergeCell ref="G246:I248"/>
    <mergeCell ref="J246:K248"/>
    <mergeCell ref="L246:N248"/>
    <mergeCell ref="D249:F251"/>
    <mergeCell ref="G249:I251"/>
    <mergeCell ref="J249:K251"/>
    <mergeCell ref="L249:N251"/>
    <mergeCell ref="C246:C248"/>
    <mergeCell ref="C249:C251"/>
    <mergeCell ref="B255:B257"/>
    <mergeCell ref="B252:B254"/>
    <mergeCell ref="D252:F254"/>
    <mergeCell ref="G252:I254"/>
    <mergeCell ref="J252:K254"/>
    <mergeCell ref="L252:N254"/>
    <mergeCell ref="D255:F257"/>
    <mergeCell ref="G255:I257"/>
    <mergeCell ref="J255:K257"/>
    <mergeCell ref="L255:N257"/>
    <mergeCell ref="C252:C254"/>
    <mergeCell ref="C255:C257"/>
    <mergeCell ref="B237:B239"/>
    <mergeCell ref="B234:B236"/>
    <mergeCell ref="D234:F236"/>
    <mergeCell ref="G234:I236"/>
    <mergeCell ref="J234:K236"/>
    <mergeCell ref="L234:N236"/>
    <mergeCell ref="D237:F239"/>
    <mergeCell ref="G237:I239"/>
    <mergeCell ref="J237:K239"/>
    <mergeCell ref="L237:N239"/>
    <mergeCell ref="C234:C236"/>
    <mergeCell ref="C237:C239"/>
    <mergeCell ref="B243:B245"/>
    <mergeCell ref="B240:B242"/>
    <mergeCell ref="D240:F242"/>
    <mergeCell ref="G240:I242"/>
    <mergeCell ref="J240:K242"/>
    <mergeCell ref="L240:N242"/>
    <mergeCell ref="D243:F245"/>
    <mergeCell ref="G243:I245"/>
    <mergeCell ref="J243:K245"/>
    <mergeCell ref="L243:N245"/>
    <mergeCell ref="C240:C242"/>
    <mergeCell ref="C243:C245"/>
    <mergeCell ref="B225:B227"/>
    <mergeCell ref="B222:B224"/>
    <mergeCell ref="D222:F224"/>
    <mergeCell ref="G222:I224"/>
    <mergeCell ref="J222:K224"/>
    <mergeCell ref="L222:N224"/>
    <mergeCell ref="D225:F227"/>
    <mergeCell ref="G225:I227"/>
    <mergeCell ref="J225:K227"/>
    <mergeCell ref="L225:N227"/>
    <mergeCell ref="C222:C224"/>
    <mergeCell ref="C225:C227"/>
    <mergeCell ref="B231:B233"/>
    <mergeCell ref="B228:B230"/>
    <mergeCell ref="D228:F230"/>
    <mergeCell ref="G228:I230"/>
    <mergeCell ref="J228:K230"/>
    <mergeCell ref="L228:N230"/>
    <mergeCell ref="D231:F233"/>
    <mergeCell ref="G231:I233"/>
    <mergeCell ref="J231:K233"/>
    <mergeCell ref="L231:N233"/>
    <mergeCell ref="C228:C230"/>
    <mergeCell ref="C231:C233"/>
    <mergeCell ref="B213:B215"/>
    <mergeCell ref="B210:B212"/>
    <mergeCell ref="D210:F212"/>
    <mergeCell ref="G210:I212"/>
    <mergeCell ref="J210:K212"/>
    <mergeCell ref="L210:N212"/>
    <mergeCell ref="D213:F215"/>
    <mergeCell ref="G213:I215"/>
    <mergeCell ref="J213:K215"/>
    <mergeCell ref="L213:N215"/>
    <mergeCell ref="C210:C212"/>
    <mergeCell ref="C213:C215"/>
    <mergeCell ref="B219:B221"/>
    <mergeCell ref="B216:B218"/>
    <mergeCell ref="D216:F218"/>
    <mergeCell ref="G216:I218"/>
    <mergeCell ref="J216:K218"/>
    <mergeCell ref="L216:N218"/>
    <mergeCell ref="D219:F221"/>
    <mergeCell ref="G219:I221"/>
    <mergeCell ref="J219:K221"/>
    <mergeCell ref="L219:N221"/>
    <mergeCell ref="C216:C218"/>
    <mergeCell ref="C219:C221"/>
    <mergeCell ref="B201:B203"/>
    <mergeCell ref="B198:B200"/>
    <mergeCell ref="D198:F200"/>
    <mergeCell ref="G198:I200"/>
    <mergeCell ref="J198:K200"/>
    <mergeCell ref="L198:N200"/>
    <mergeCell ref="D201:F203"/>
    <mergeCell ref="G201:I203"/>
    <mergeCell ref="J201:K203"/>
    <mergeCell ref="L201:N203"/>
    <mergeCell ref="C198:C200"/>
    <mergeCell ref="C201:C203"/>
    <mergeCell ref="B207:B209"/>
    <mergeCell ref="B204:B206"/>
    <mergeCell ref="D204:F206"/>
    <mergeCell ref="G204:I206"/>
    <mergeCell ref="J204:K206"/>
    <mergeCell ref="L204:N206"/>
    <mergeCell ref="D207:F209"/>
    <mergeCell ref="G207:I209"/>
    <mergeCell ref="J207:K209"/>
    <mergeCell ref="L207:N209"/>
    <mergeCell ref="C204:C206"/>
    <mergeCell ref="C207:C209"/>
    <mergeCell ref="B189:B191"/>
    <mergeCell ref="B186:B188"/>
    <mergeCell ref="D186:F188"/>
    <mergeCell ref="G186:I188"/>
    <mergeCell ref="J186:K188"/>
    <mergeCell ref="L186:N188"/>
    <mergeCell ref="D189:F191"/>
    <mergeCell ref="G189:I191"/>
    <mergeCell ref="J189:K191"/>
    <mergeCell ref="L189:N191"/>
    <mergeCell ref="C186:C188"/>
    <mergeCell ref="C189:C191"/>
    <mergeCell ref="B195:B197"/>
    <mergeCell ref="B192:B194"/>
    <mergeCell ref="D192:F194"/>
    <mergeCell ref="G192:I194"/>
    <mergeCell ref="J192:K194"/>
    <mergeCell ref="L192:N194"/>
    <mergeCell ref="D195:F197"/>
    <mergeCell ref="G195:I197"/>
    <mergeCell ref="J195:K197"/>
    <mergeCell ref="L195:N197"/>
    <mergeCell ref="C192:C194"/>
    <mergeCell ref="C195:C197"/>
    <mergeCell ref="B177:B179"/>
    <mergeCell ref="B174:B176"/>
    <mergeCell ref="D174:F176"/>
    <mergeCell ref="G174:I176"/>
    <mergeCell ref="J174:K176"/>
    <mergeCell ref="L174:N176"/>
    <mergeCell ref="D177:F179"/>
    <mergeCell ref="G177:I179"/>
    <mergeCell ref="J177:K179"/>
    <mergeCell ref="L177:N179"/>
    <mergeCell ref="C174:C176"/>
    <mergeCell ref="C177:C179"/>
    <mergeCell ref="B183:B185"/>
    <mergeCell ref="B180:B182"/>
    <mergeCell ref="D180:F182"/>
    <mergeCell ref="G180:I182"/>
    <mergeCell ref="J180:K182"/>
    <mergeCell ref="L180:N182"/>
    <mergeCell ref="D183:F185"/>
    <mergeCell ref="G183:I185"/>
    <mergeCell ref="J183:K185"/>
    <mergeCell ref="L183:N185"/>
    <mergeCell ref="C180:C182"/>
    <mergeCell ref="C183:C185"/>
    <mergeCell ref="B165:B167"/>
    <mergeCell ref="B162:B164"/>
    <mergeCell ref="D162:F164"/>
    <mergeCell ref="G162:I164"/>
    <mergeCell ref="J162:K164"/>
    <mergeCell ref="L162:N164"/>
    <mergeCell ref="D165:F167"/>
    <mergeCell ref="G165:I167"/>
    <mergeCell ref="J165:K167"/>
    <mergeCell ref="L165:N167"/>
    <mergeCell ref="C162:C164"/>
    <mergeCell ref="C165:C167"/>
    <mergeCell ref="B171:B173"/>
    <mergeCell ref="B168:B170"/>
    <mergeCell ref="D168:F170"/>
    <mergeCell ref="G168:I170"/>
    <mergeCell ref="J168:K170"/>
    <mergeCell ref="L168:N170"/>
    <mergeCell ref="D171:F173"/>
    <mergeCell ref="G171:I173"/>
    <mergeCell ref="J171:K173"/>
    <mergeCell ref="L171:N173"/>
    <mergeCell ref="C168:C170"/>
    <mergeCell ref="C171:C173"/>
    <mergeCell ref="B153:B155"/>
    <mergeCell ref="B150:B152"/>
    <mergeCell ref="D150:F152"/>
    <mergeCell ref="G150:I152"/>
    <mergeCell ref="J150:K152"/>
    <mergeCell ref="L150:N152"/>
    <mergeCell ref="D153:F155"/>
    <mergeCell ref="G153:I155"/>
    <mergeCell ref="J153:K155"/>
    <mergeCell ref="L153:N155"/>
    <mergeCell ref="C150:C152"/>
    <mergeCell ref="C153:C155"/>
    <mergeCell ref="B159:B161"/>
    <mergeCell ref="B156:B158"/>
    <mergeCell ref="D156:F158"/>
    <mergeCell ref="G156:I158"/>
    <mergeCell ref="J156:K158"/>
    <mergeCell ref="L156:N158"/>
    <mergeCell ref="D159:F161"/>
    <mergeCell ref="G159:I161"/>
    <mergeCell ref="J159:K161"/>
    <mergeCell ref="L159:N161"/>
    <mergeCell ref="C156:C158"/>
    <mergeCell ref="C159:C161"/>
    <mergeCell ref="B141:B143"/>
    <mergeCell ref="B138:B140"/>
    <mergeCell ref="D138:F140"/>
    <mergeCell ref="G138:I140"/>
    <mergeCell ref="J138:K140"/>
    <mergeCell ref="L138:N140"/>
    <mergeCell ref="D141:F143"/>
    <mergeCell ref="G141:I143"/>
    <mergeCell ref="J141:K143"/>
    <mergeCell ref="L141:N143"/>
    <mergeCell ref="C138:C140"/>
    <mergeCell ref="C141:C143"/>
    <mergeCell ref="B147:B149"/>
    <mergeCell ref="B144:B146"/>
    <mergeCell ref="D144:F146"/>
    <mergeCell ref="G144:I146"/>
    <mergeCell ref="J144:K146"/>
    <mergeCell ref="L144:N146"/>
    <mergeCell ref="D147:F149"/>
    <mergeCell ref="G147:I149"/>
    <mergeCell ref="J147:K149"/>
    <mergeCell ref="L147:N149"/>
    <mergeCell ref="C144:C146"/>
    <mergeCell ref="C147:C149"/>
    <mergeCell ref="B129:B131"/>
    <mergeCell ref="B126:B128"/>
    <mergeCell ref="D126:F128"/>
    <mergeCell ref="G126:I128"/>
    <mergeCell ref="J126:K128"/>
    <mergeCell ref="L126:N128"/>
    <mergeCell ref="D129:F131"/>
    <mergeCell ref="G129:I131"/>
    <mergeCell ref="J129:K131"/>
    <mergeCell ref="L129:N131"/>
    <mergeCell ref="C126:C128"/>
    <mergeCell ref="C129:C131"/>
    <mergeCell ref="B135:B137"/>
    <mergeCell ref="B132:B134"/>
    <mergeCell ref="D132:F134"/>
    <mergeCell ref="G132:I134"/>
    <mergeCell ref="J132:K134"/>
    <mergeCell ref="L132:N134"/>
    <mergeCell ref="D135:F137"/>
    <mergeCell ref="G135:I137"/>
    <mergeCell ref="J135:K137"/>
    <mergeCell ref="L135:N137"/>
    <mergeCell ref="C132:C134"/>
    <mergeCell ref="C135:C137"/>
    <mergeCell ref="B117:B119"/>
    <mergeCell ref="B114:B116"/>
    <mergeCell ref="D114:F116"/>
    <mergeCell ref="G114:I116"/>
    <mergeCell ref="J114:K116"/>
    <mergeCell ref="L114:N116"/>
    <mergeCell ref="D117:F119"/>
    <mergeCell ref="G117:I119"/>
    <mergeCell ref="J117:K119"/>
    <mergeCell ref="L117:N119"/>
    <mergeCell ref="C114:C116"/>
    <mergeCell ref="C117:C119"/>
    <mergeCell ref="B123:B125"/>
    <mergeCell ref="B120:B122"/>
    <mergeCell ref="D120:F122"/>
    <mergeCell ref="G120:I122"/>
    <mergeCell ref="J120:K122"/>
    <mergeCell ref="L120:N122"/>
    <mergeCell ref="D123:F125"/>
    <mergeCell ref="G123:I125"/>
    <mergeCell ref="J123:K125"/>
    <mergeCell ref="L123:N125"/>
    <mergeCell ref="C120:C122"/>
    <mergeCell ref="C123:C125"/>
    <mergeCell ref="B105:B107"/>
    <mergeCell ref="B102:B104"/>
    <mergeCell ref="D102:F104"/>
    <mergeCell ref="G102:I104"/>
    <mergeCell ref="J102:K104"/>
    <mergeCell ref="L102:N104"/>
    <mergeCell ref="D105:F107"/>
    <mergeCell ref="G105:I107"/>
    <mergeCell ref="J105:K107"/>
    <mergeCell ref="L105:N107"/>
    <mergeCell ref="C102:C104"/>
    <mergeCell ref="C105:C107"/>
    <mergeCell ref="B111:B113"/>
    <mergeCell ref="B108:B110"/>
    <mergeCell ref="D108:F110"/>
    <mergeCell ref="G108:I110"/>
    <mergeCell ref="J108:K110"/>
    <mergeCell ref="L108:N110"/>
    <mergeCell ref="D111:F113"/>
    <mergeCell ref="G111:I113"/>
    <mergeCell ref="J111:K113"/>
    <mergeCell ref="L111:N113"/>
    <mergeCell ref="C108:C110"/>
    <mergeCell ref="C111:C113"/>
    <mergeCell ref="B93:B95"/>
    <mergeCell ref="B90:B92"/>
    <mergeCell ref="D90:F92"/>
    <mergeCell ref="G90:I92"/>
    <mergeCell ref="J90:K92"/>
    <mergeCell ref="L90:N92"/>
    <mergeCell ref="D93:F95"/>
    <mergeCell ref="G93:I95"/>
    <mergeCell ref="J93:K95"/>
    <mergeCell ref="L93:N95"/>
    <mergeCell ref="C90:C92"/>
    <mergeCell ref="C93:C95"/>
    <mergeCell ref="B99:B101"/>
    <mergeCell ref="B96:B98"/>
    <mergeCell ref="D96:F98"/>
    <mergeCell ref="G96:I98"/>
    <mergeCell ref="J96:K98"/>
    <mergeCell ref="L96:N98"/>
    <mergeCell ref="D99:F101"/>
    <mergeCell ref="G99:I101"/>
    <mergeCell ref="J99:K101"/>
    <mergeCell ref="L99:N101"/>
    <mergeCell ref="C96:C98"/>
    <mergeCell ref="C99:C101"/>
    <mergeCell ref="B81:B83"/>
    <mergeCell ref="B78:B80"/>
    <mergeCell ref="D78:F80"/>
    <mergeCell ref="G78:I80"/>
    <mergeCell ref="J78:K80"/>
    <mergeCell ref="L78:N80"/>
    <mergeCell ref="D81:F83"/>
    <mergeCell ref="G81:I83"/>
    <mergeCell ref="J81:K83"/>
    <mergeCell ref="L81:N83"/>
    <mergeCell ref="C81:C83"/>
    <mergeCell ref="B87:B89"/>
    <mergeCell ref="B84:B86"/>
    <mergeCell ref="D84:F86"/>
    <mergeCell ref="G84:I86"/>
    <mergeCell ref="J84:K86"/>
    <mergeCell ref="L84:N86"/>
    <mergeCell ref="D87:F89"/>
    <mergeCell ref="G87:I89"/>
    <mergeCell ref="J87:K89"/>
    <mergeCell ref="L87:N89"/>
    <mergeCell ref="C84:C86"/>
    <mergeCell ref="C87:C89"/>
    <mergeCell ref="C78:C80"/>
    <mergeCell ref="B69:B71"/>
    <mergeCell ref="B66:B68"/>
    <mergeCell ref="D66:F68"/>
    <mergeCell ref="G66:I68"/>
    <mergeCell ref="J66:K68"/>
    <mergeCell ref="L66:N68"/>
    <mergeCell ref="D69:F71"/>
    <mergeCell ref="G69:I71"/>
    <mergeCell ref="J69:K71"/>
    <mergeCell ref="L69:N71"/>
    <mergeCell ref="B75:B77"/>
    <mergeCell ref="B72:B74"/>
    <mergeCell ref="D72:F74"/>
    <mergeCell ref="G72:I74"/>
    <mergeCell ref="J72:K74"/>
    <mergeCell ref="L72:N74"/>
    <mergeCell ref="D75:F77"/>
    <mergeCell ref="G75:I77"/>
    <mergeCell ref="J75:K77"/>
    <mergeCell ref="L75:N77"/>
    <mergeCell ref="C66:C68"/>
    <mergeCell ref="C69:C71"/>
    <mergeCell ref="C72:C74"/>
    <mergeCell ref="C75:C77"/>
    <mergeCell ref="B57:B59"/>
    <mergeCell ref="B54:B56"/>
    <mergeCell ref="D54:F56"/>
    <mergeCell ref="G54:I56"/>
    <mergeCell ref="J54:K56"/>
    <mergeCell ref="L54:N56"/>
    <mergeCell ref="D57:F59"/>
    <mergeCell ref="G57:I59"/>
    <mergeCell ref="J57:K59"/>
    <mergeCell ref="L57:N59"/>
    <mergeCell ref="B63:B65"/>
    <mergeCell ref="B60:B62"/>
    <mergeCell ref="D60:F62"/>
    <mergeCell ref="G60:I62"/>
    <mergeCell ref="J60:K62"/>
    <mergeCell ref="L60:N62"/>
    <mergeCell ref="D63:F65"/>
    <mergeCell ref="G63:I65"/>
    <mergeCell ref="J63:K65"/>
    <mergeCell ref="L63:N65"/>
    <mergeCell ref="C54:C56"/>
    <mergeCell ref="C57:C59"/>
    <mergeCell ref="C60:C62"/>
    <mergeCell ref="C63:C65"/>
    <mergeCell ref="B45:B47"/>
    <mergeCell ref="B42:B44"/>
    <mergeCell ref="D42:F44"/>
    <mergeCell ref="G42:I44"/>
    <mergeCell ref="J42:K44"/>
    <mergeCell ref="L42:N44"/>
    <mergeCell ref="D45:F47"/>
    <mergeCell ref="G45:I47"/>
    <mergeCell ref="J45:K47"/>
    <mergeCell ref="L45:N47"/>
    <mergeCell ref="B51:B53"/>
    <mergeCell ref="B48:B50"/>
    <mergeCell ref="D48:F50"/>
    <mergeCell ref="G48:I50"/>
    <mergeCell ref="J48:K50"/>
    <mergeCell ref="L48:N50"/>
    <mergeCell ref="D51:F53"/>
    <mergeCell ref="G51:I53"/>
    <mergeCell ref="J51:K53"/>
    <mergeCell ref="L51:N53"/>
    <mergeCell ref="C42:C44"/>
    <mergeCell ref="C45:C47"/>
    <mergeCell ref="C48:C50"/>
    <mergeCell ref="C51:C53"/>
    <mergeCell ref="B33:B35"/>
    <mergeCell ref="B30:B32"/>
    <mergeCell ref="D30:F32"/>
    <mergeCell ref="G30:I32"/>
    <mergeCell ref="J30:K32"/>
    <mergeCell ref="L30:N32"/>
    <mergeCell ref="D33:F35"/>
    <mergeCell ref="G33:I35"/>
    <mergeCell ref="J33:K35"/>
    <mergeCell ref="L33:N35"/>
    <mergeCell ref="B39:B41"/>
    <mergeCell ref="B36:B38"/>
    <mergeCell ref="D36:F38"/>
    <mergeCell ref="G36:I38"/>
    <mergeCell ref="J36:K38"/>
    <mergeCell ref="L36:N38"/>
    <mergeCell ref="D39:F41"/>
    <mergeCell ref="G39:I41"/>
    <mergeCell ref="J39:K41"/>
    <mergeCell ref="L39:N41"/>
    <mergeCell ref="C30:C32"/>
    <mergeCell ref="C33:C35"/>
    <mergeCell ref="C36:C38"/>
    <mergeCell ref="C39:C41"/>
    <mergeCell ref="C21:C23"/>
    <mergeCell ref="D21:F23"/>
    <mergeCell ref="G21:I23"/>
    <mergeCell ref="J21:K23"/>
    <mergeCell ref="L21:N23"/>
    <mergeCell ref="B27:B29"/>
    <mergeCell ref="B24:B26"/>
    <mergeCell ref="C24:C26"/>
    <mergeCell ref="D24:F26"/>
    <mergeCell ref="G24:I26"/>
    <mergeCell ref="J24:K26"/>
    <mergeCell ref="L24:N26"/>
    <mergeCell ref="D27:F29"/>
    <mergeCell ref="G27:I29"/>
    <mergeCell ref="J27:K29"/>
    <mergeCell ref="L27:N29"/>
    <mergeCell ref="B21:B23"/>
    <mergeCell ref="C27:C29"/>
    <mergeCell ref="D14:F14"/>
    <mergeCell ref="G14:I14"/>
    <mergeCell ref="J14:K14"/>
    <mergeCell ref="L14:N14"/>
    <mergeCell ref="B15:B17"/>
    <mergeCell ref="J17:K17"/>
    <mergeCell ref="L17:N17"/>
    <mergeCell ref="S5:V6"/>
    <mergeCell ref="S7:V8"/>
    <mergeCell ref="P14:Q14"/>
    <mergeCell ref="R14:V14"/>
    <mergeCell ref="Q5:R6"/>
    <mergeCell ref="Q7:R8"/>
    <mergeCell ref="B10:B11"/>
    <mergeCell ref="C4:E4"/>
    <mergeCell ref="C6:E6"/>
    <mergeCell ref="C8:E8"/>
    <mergeCell ref="J4:N4"/>
    <mergeCell ref="J6:N6"/>
    <mergeCell ref="J8:N8"/>
    <mergeCell ref="C15:C16"/>
    <mergeCell ref="D15:F16"/>
    <mergeCell ref="G15:I16"/>
    <mergeCell ref="D17:F17"/>
    <mergeCell ref="G17:I17"/>
    <mergeCell ref="J15:K16"/>
    <mergeCell ref="L15:N16"/>
    <mergeCell ref="C606:C608"/>
    <mergeCell ref="C609:C611"/>
    <mergeCell ref="C612:C614"/>
    <mergeCell ref="C615:C617"/>
    <mergeCell ref="C618:C620"/>
    <mergeCell ref="J609:K611"/>
    <mergeCell ref="L609:N611"/>
    <mergeCell ref="D612:F614"/>
    <mergeCell ref="G612:I614"/>
    <mergeCell ref="J612:K614"/>
    <mergeCell ref="L612:N614"/>
    <mergeCell ref="D615:F617"/>
    <mergeCell ref="G615:I617"/>
    <mergeCell ref="J615:K617"/>
    <mergeCell ref="L615:N617"/>
    <mergeCell ref="D618:F620"/>
    <mergeCell ref="G618:I620"/>
    <mergeCell ref="J618:K620"/>
    <mergeCell ref="L618:N620"/>
    <mergeCell ref="Q21:Q23"/>
    <mergeCell ref="P21:P23"/>
    <mergeCell ref="P24:P26"/>
    <mergeCell ref="Q24:Q26"/>
    <mergeCell ref="P27:P29"/>
    <mergeCell ref="Q27:Q29"/>
    <mergeCell ref="P30:P32"/>
    <mergeCell ref="Q30:Q32"/>
    <mergeCell ref="P33:P35"/>
    <mergeCell ref="Q33:Q35"/>
    <mergeCell ref="P36:P38"/>
    <mergeCell ref="Q36:Q38"/>
    <mergeCell ref="P39:P41"/>
    <mergeCell ref="Q39:Q41"/>
    <mergeCell ref="P42:P44"/>
    <mergeCell ref="Q42:Q44"/>
    <mergeCell ref="P45:P47"/>
    <mergeCell ref="Q45:Q47"/>
    <mergeCell ref="P48:P50"/>
    <mergeCell ref="Q48:Q50"/>
    <mergeCell ref="P51:P53"/>
    <mergeCell ref="Q51:Q53"/>
    <mergeCell ref="P54:P56"/>
    <mergeCell ref="Q54:Q56"/>
    <mergeCell ref="P57:P59"/>
    <mergeCell ref="Q57:Q59"/>
    <mergeCell ref="P60:P62"/>
    <mergeCell ref="Q60:Q62"/>
    <mergeCell ref="P63:P65"/>
    <mergeCell ref="Q63:Q65"/>
    <mergeCell ref="P66:P68"/>
    <mergeCell ref="Q66:Q68"/>
    <mergeCell ref="P69:P71"/>
    <mergeCell ref="Q69:Q71"/>
    <mergeCell ref="P72:P74"/>
    <mergeCell ref="Q72:Q74"/>
    <mergeCell ref="P75:P77"/>
    <mergeCell ref="Q75:Q77"/>
    <mergeCell ref="P78:P80"/>
    <mergeCell ref="Q78:Q80"/>
    <mergeCell ref="P81:P83"/>
    <mergeCell ref="Q81:Q83"/>
    <mergeCell ref="P84:P86"/>
    <mergeCell ref="Q84:Q86"/>
    <mergeCell ref="P87:P89"/>
    <mergeCell ref="Q87:Q89"/>
    <mergeCell ref="P90:P92"/>
    <mergeCell ref="Q90:Q92"/>
    <mergeCell ref="P93:P95"/>
    <mergeCell ref="Q93:Q95"/>
    <mergeCell ref="P96:P98"/>
    <mergeCell ref="Q96:Q98"/>
    <mergeCell ref="P99:P101"/>
    <mergeCell ref="Q99:Q101"/>
    <mergeCell ref="P102:P104"/>
    <mergeCell ref="Q102:Q104"/>
    <mergeCell ref="P105:P107"/>
    <mergeCell ref="Q105:Q107"/>
    <mergeCell ref="P108:P110"/>
    <mergeCell ref="Q108:Q110"/>
    <mergeCell ref="P111:P113"/>
    <mergeCell ref="Q111:Q113"/>
    <mergeCell ref="P114:P116"/>
    <mergeCell ref="Q114:Q116"/>
    <mergeCell ref="P117:P119"/>
    <mergeCell ref="Q117:Q119"/>
    <mergeCell ref="P120:P122"/>
    <mergeCell ref="Q120:Q122"/>
    <mergeCell ref="P123:P125"/>
    <mergeCell ref="Q123:Q125"/>
    <mergeCell ref="P126:P128"/>
    <mergeCell ref="Q126:Q128"/>
    <mergeCell ref="P129:P131"/>
    <mergeCell ref="Q129:Q131"/>
    <mergeCell ref="P132:P134"/>
    <mergeCell ref="Q132:Q134"/>
    <mergeCell ref="P135:P137"/>
    <mergeCell ref="Q135:Q137"/>
    <mergeCell ref="P138:P140"/>
    <mergeCell ref="Q138:Q140"/>
    <mergeCell ref="P141:P143"/>
    <mergeCell ref="Q141:Q143"/>
    <mergeCell ref="P144:P146"/>
    <mergeCell ref="Q144:Q146"/>
    <mergeCell ref="P147:P149"/>
    <mergeCell ref="Q147:Q149"/>
    <mergeCell ref="P150:P152"/>
    <mergeCell ref="Q150:Q152"/>
    <mergeCell ref="P153:P155"/>
    <mergeCell ref="Q153:Q155"/>
    <mergeCell ref="P156:P158"/>
    <mergeCell ref="Q156:Q158"/>
    <mergeCell ref="P159:P161"/>
    <mergeCell ref="Q159:Q161"/>
    <mergeCell ref="P162:P164"/>
    <mergeCell ref="Q162:Q164"/>
    <mergeCell ref="P165:P167"/>
    <mergeCell ref="Q165:Q167"/>
    <mergeCell ref="P168:P170"/>
    <mergeCell ref="Q168:Q170"/>
    <mergeCell ref="P171:P173"/>
    <mergeCell ref="Q171:Q173"/>
    <mergeCell ref="P174:P176"/>
    <mergeCell ref="Q174:Q176"/>
    <mergeCell ref="P177:P179"/>
    <mergeCell ref="Q177:Q179"/>
    <mergeCell ref="P180:P182"/>
    <mergeCell ref="Q180:Q182"/>
    <mergeCell ref="P183:P185"/>
    <mergeCell ref="Q183:Q185"/>
    <mergeCell ref="P186:P188"/>
    <mergeCell ref="Q186:Q188"/>
    <mergeCell ref="P189:P191"/>
    <mergeCell ref="Q189:Q191"/>
    <mergeCell ref="P192:P194"/>
    <mergeCell ref="Q192:Q194"/>
    <mergeCell ref="P195:P197"/>
    <mergeCell ref="Q195:Q197"/>
    <mergeCell ref="P198:P200"/>
    <mergeCell ref="Q198:Q200"/>
    <mergeCell ref="P201:P203"/>
    <mergeCell ref="Q201:Q203"/>
    <mergeCell ref="P204:P206"/>
    <mergeCell ref="Q204:Q206"/>
    <mergeCell ref="P207:P209"/>
    <mergeCell ref="Q207:Q209"/>
    <mergeCell ref="P210:P212"/>
    <mergeCell ref="Q210:Q212"/>
    <mergeCell ref="P213:P215"/>
    <mergeCell ref="Q213:Q215"/>
    <mergeCell ref="P216:P218"/>
    <mergeCell ref="Q216:Q218"/>
    <mergeCell ref="P219:P221"/>
    <mergeCell ref="Q219:Q221"/>
    <mergeCell ref="P222:P224"/>
    <mergeCell ref="Q222:Q224"/>
    <mergeCell ref="P225:P227"/>
    <mergeCell ref="Q225:Q227"/>
    <mergeCell ref="P228:P230"/>
    <mergeCell ref="Q228:Q230"/>
    <mergeCell ref="P231:P233"/>
    <mergeCell ref="Q231:Q233"/>
    <mergeCell ref="P234:P236"/>
    <mergeCell ref="Q234:Q236"/>
    <mergeCell ref="P237:P239"/>
    <mergeCell ref="Q237:Q239"/>
    <mergeCell ref="P240:P242"/>
    <mergeCell ref="Q240:Q242"/>
    <mergeCell ref="P243:P245"/>
    <mergeCell ref="Q243:Q245"/>
    <mergeCell ref="P246:P248"/>
    <mergeCell ref="Q246:Q248"/>
    <mergeCell ref="P249:P251"/>
    <mergeCell ref="Q249:Q251"/>
    <mergeCell ref="P252:P254"/>
    <mergeCell ref="Q252:Q254"/>
    <mergeCell ref="P255:P257"/>
    <mergeCell ref="Q255:Q257"/>
    <mergeCell ref="P258:P260"/>
    <mergeCell ref="Q258:Q260"/>
    <mergeCell ref="P261:P263"/>
    <mergeCell ref="Q261:Q263"/>
    <mergeCell ref="P264:P266"/>
    <mergeCell ref="Q264:Q266"/>
    <mergeCell ref="P267:P269"/>
    <mergeCell ref="Q267:Q269"/>
    <mergeCell ref="P270:P272"/>
    <mergeCell ref="Q270:Q272"/>
    <mergeCell ref="P273:P275"/>
    <mergeCell ref="Q273:Q275"/>
    <mergeCell ref="P276:P278"/>
    <mergeCell ref="Q276:Q278"/>
    <mergeCell ref="P279:P281"/>
    <mergeCell ref="Q279:Q281"/>
    <mergeCell ref="P282:P284"/>
    <mergeCell ref="Q282:Q284"/>
    <mergeCell ref="P285:P287"/>
    <mergeCell ref="Q285:Q287"/>
    <mergeCell ref="P288:P290"/>
    <mergeCell ref="Q288:Q290"/>
    <mergeCell ref="P291:P293"/>
    <mergeCell ref="Q291:Q293"/>
    <mergeCell ref="P294:P296"/>
    <mergeCell ref="Q294:Q296"/>
    <mergeCell ref="P297:P299"/>
    <mergeCell ref="Q297:Q299"/>
    <mergeCell ref="P300:P302"/>
    <mergeCell ref="Q300:Q302"/>
    <mergeCell ref="P303:P305"/>
    <mergeCell ref="Q303:Q305"/>
    <mergeCell ref="P306:P308"/>
    <mergeCell ref="Q306:Q308"/>
    <mergeCell ref="P309:P311"/>
    <mergeCell ref="Q309:Q311"/>
    <mergeCell ref="P312:P314"/>
    <mergeCell ref="Q312:Q314"/>
    <mergeCell ref="P315:P317"/>
    <mergeCell ref="Q315:Q317"/>
    <mergeCell ref="P318:P320"/>
    <mergeCell ref="Q318:Q320"/>
    <mergeCell ref="P321:P323"/>
    <mergeCell ref="Q321:Q323"/>
    <mergeCell ref="P324:P326"/>
    <mergeCell ref="Q324:Q326"/>
    <mergeCell ref="P327:P329"/>
    <mergeCell ref="Q327:Q329"/>
    <mergeCell ref="P330:P332"/>
    <mergeCell ref="Q330:Q332"/>
    <mergeCell ref="P333:P335"/>
    <mergeCell ref="Q333:Q335"/>
    <mergeCell ref="P336:P338"/>
    <mergeCell ref="Q336:Q338"/>
    <mergeCell ref="P339:P341"/>
    <mergeCell ref="Q339:Q341"/>
    <mergeCell ref="P342:P344"/>
    <mergeCell ref="Q342:Q344"/>
    <mergeCell ref="P345:P347"/>
    <mergeCell ref="Q345:Q347"/>
    <mergeCell ref="P348:P350"/>
    <mergeCell ref="Q348:Q350"/>
    <mergeCell ref="P351:P353"/>
    <mergeCell ref="Q351:Q353"/>
    <mergeCell ref="P354:P356"/>
    <mergeCell ref="Q354:Q356"/>
    <mergeCell ref="P357:P359"/>
    <mergeCell ref="Q357:Q359"/>
    <mergeCell ref="P360:P362"/>
    <mergeCell ref="Q360:Q362"/>
    <mergeCell ref="P363:P365"/>
    <mergeCell ref="Q363:Q365"/>
    <mergeCell ref="P366:P368"/>
    <mergeCell ref="Q366:Q368"/>
    <mergeCell ref="P369:P371"/>
    <mergeCell ref="Q369:Q371"/>
    <mergeCell ref="P372:P374"/>
    <mergeCell ref="Q372:Q374"/>
    <mergeCell ref="P375:P377"/>
    <mergeCell ref="Q375:Q377"/>
    <mergeCell ref="P378:P380"/>
    <mergeCell ref="Q378:Q380"/>
    <mergeCell ref="P381:P383"/>
    <mergeCell ref="Q381:Q383"/>
    <mergeCell ref="P384:P386"/>
    <mergeCell ref="Q384:Q386"/>
    <mergeCell ref="P387:P389"/>
    <mergeCell ref="Q387:Q389"/>
    <mergeCell ref="P390:P392"/>
    <mergeCell ref="Q390:Q392"/>
    <mergeCell ref="P393:P395"/>
    <mergeCell ref="Q393:Q395"/>
    <mergeCell ref="P396:P398"/>
    <mergeCell ref="Q396:Q398"/>
    <mergeCell ref="P399:P401"/>
    <mergeCell ref="Q399:Q401"/>
    <mergeCell ref="P402:P404"/>
    <mergeCell ref="Q402:Q404"/>
    <mergeCell ref="P405:P407"/>
    <mergeCell ref="Q405:Q407"/>
    <mergeCell ref="P408:P410"/>
    <mergeCell ref="Q408:Q410"/>
    <mergeCell ref="P411:P413"/>
    <mergeCell ref="Q411:Q413"/>
    <mergeCell ref="P414:P416"/>
    <mergeCell ref="Q414:Q416"/>
    <mergeCell ref="P417:P419"/>
    <mergeCell ref="Q417:Q419"/>
    <mergeCell ref="P420:P422"/>
    <mergeCell ref="Q420:Q422"/>
    <mergeCell ref="P423:P425"/>
    <mergeCell ref="Q423:Q425"/>
    <mergeCell ref="P426:P428"/>
    <mergeCell ref="Q426:Q428"/>
    <mergeCell ref="P429:P431"/>
    <mergeCell ref="Q429:Q431"/>
    <mergeCell ref="P432:P434"/>
    <mergeCell ref="Q432:Q434"/>
    <mergeCell ref="P435:P437"/>
    <mergeCell ref="Q435:Q437"/>
    <mergeCell ref="P438:P440"/>
    <mergeCell ref="Q438:Q440"/>
    <mergeCell ref="P441:P443"/>
    <mergeCell ref="Q441:Q443"/>
    <mergeCell ref="P444:P446"/>
    <mergeCell ref="Q444:Q446"/>
    <mergeCell ref="P447:P449"/>
    <mergeCell ref="Q447:Q449"/>
    <mergeCell ref="P450:P452"/>
    <mergeCell ref="Q450:Q452"/>
    <mergeCell ref="P453:P455"/>
    <mergeCell ref="Q453:Q455"/>
    <mergeCell ref="P456:P458"/>
    <mergeCell ref="Q456:Q458"/>
    <mergeCell ref="P459:P461"/>
    <mergeCell ref="Q459:Q461"/>
    <mergeCell ref="P462:P464"/>
    <mergeCell ref="Q462:Q464"/>
    <mergeCell ref="P465:P467"/>
    <mergeCell ref="Q465:Q467"/>
    <mergeCell ref="P468:P470"/>
    <mergeCell ref="Q468:Q470"/>
    <mergeCell ref="P471:P473"/>
    <mergeCell ref="Q471:Q473"/>
    <mergeCell ref="P474:P476"/>
    <mergeCell ref="Q474:Q476"/>
    <mergeCell ref="P477:P479"/>
    <mergeCell ref="Q477:Q479"/>
    <mergeCell ref="P480:P482"/>
    <mergeCell ref="Q480:Q482"/>
    <mergeCell ref="P483:P485"/>
    <mergeCell ref="Q483:Q485"/>
    <mergeCell ref="P486:P488"/>
    <mergeCell ref="Q486:Q488"/>
    <mergeCell ref="P489:P491"/>
    <mergeCell ref="Q489:Q491"/>
    <mergeCell ref="P492:P494"/>
    <mergeCell ref="Q492:Q494"/>
    <mergeCell ref="P495:P497"/>
    <mergeCell ref="Q495:Q497"/>
    <mergeCell ref="P498:P500"/>
    <mergeCell ref="Q498:Q500"/>
    <mergeCell ref="P501:P503"/>
    <mergeCell ref="Q501:Q503"/>
    <mergeCell ref="P504:P506"/>
    <mergeCell ref="Q504:Q506"/>
    <mergeCell ref="P507:P509"/>
    <mergeCell ref="Q507:Q509"/>
    <mergeCell ref="P510:P512"/>
    <mergeCell ref="Q510:Q512"/>
    <mergeCell ref="P513:P515"/>
    <mergeCell ref="Q513:Q515"/>
    <mergeCell ref="P516:P518"/>
    <mergeCell ref="Q516:Q518"/>
    <mergeCell ref="P519:P521"/>
    <mergeCell ref="Q519:Q521"/>
    <mergeCell ref="P522:P524"/>
    <mergeCell ref="Q522:Q524"/>
    <mergeCell ref="P525:P527"/>
    <mergeCell ref="Q525:Q527"/>
    <mergeCell ref="P528:P530"/>
    <mergeCell ref="Q528:Q530"/>
    <mergeCell ref="P531:P533"/>
    <mergeCell ref="Q531:Q533"/>
    <mergeCell ref="P534:P536"/>
    <mergeCell ref="Q534:Q536"/>
    <mergeCell ref="P537:P539"/>
    <mergeCell ref="Q537:Q539"/>
    <mergeCell ref="P540:P542"/>
    <mergeCell ref="Q540:Q542"/>
    <mergeCell ref="P543:P545"/>
    <mergeCell ref="Q543:Q545"/>
    <mergeCell ref="P546:P548"/>
    <mergeCell ref="Q546:Q548"/>
    <mergeCell ref="P549:P551"/>
    <mergeCell ref="Q549:Q551"/>
    <mergeCell ref="P552:P554"/>
    <mergeCell ref="Q552:Q554"/>
    <mergeCell ref="P555:P557"/>
    <mergeCell ref="Q555:Q557"/>
    <mergeCell ref="P558:P560"/>
    <mergeCell ref="Q558:Q560"/>
    <mergeCell ref="P561:P563"/>
    <mergeCell ref="Q561:Q563"/>
    <mergeCell ref="P564:P566"/>
    <mergeCell ref="Q564:Q566"/>
    <mergeCell ref="P567:P569"/>
    <mergeCell ref="Q567:Q569"/>
    <mergeCell ref="P570:P572"/>
    <mergeCell ref="Q570:Q572"/>
    <mergeCell ref="P573:P575"/>
    <mergeCell ref="Q573:Q575"/>
    <mergeCell ref="P576:P578"/>
    <mergeCell ref="Q576:Q578"/>
    <mergeCell ref="P579:P581"/>
    <mergeCell ref="Q579:Q581"/>
    <mergeCell ref="P582:P584"/>
    <mergeCell ref="Q582:Q584"/>
    <mergeCell ref="P585:P587"/>
    <mergeCell ref="Q585:Q587"/>
    <mergeCell ref="P615:P617"/>
    <mergeCell ref="Q615:Q617"/>
    <mergeCell ref="P618:P620"/>
    <mergeCell ref="Q618:Q620"/>
    <mergeCell ref="P588:P590"/>
    <mergeCell ref="Q588:Q590"/>
    <mergeCell ref="P591:P593"/>
    <mergeCell ref="Q591:Q593"/>
    <mergeCell ref="P594:P596"/>
    <mergeCell ref="Q594:Q596"/>
    <mergeCell ref="P597:P599"/>
    <mergeCell ref="Q597:Q599"/>
    <mergeCell ref="P600:P602"/>
    <mergeCell ref="Q600:Q602"/>
    <mergeCell ref="P603:P605"/>
    <mergeCell ref="Q603:Q605"/>
    <mergeCell ref="P606:P608"/>
    <mergeCell ref="Q606:Q608"/>
    <mergeCell ref="P609:P611"/>
    <mergeCell ref="Q609:Q611"/>
    <mergeCell ref="P612:P614"/>
    <mergeCell ref="Q612:Q614"/>
    <mergeCell ref="R21:R23"/>
    <mergeCell ref="S21:S23"/>
    <mergeCell ref="T21:T23"/>
    <mergeCell ref="U21:U23"/>
    <mergeCell ref="V21:V23"/>
    <mergeCell ref="R24:R26"/>
    <mergeCell ref="S24:S26"/>
    <mergeCell ref="T24:T26"/>
    <mergeCell ref="U24:U26"/>
    <mergeCell ref="V24:V26"/>
    <mergeCell ref="R27:R29"/>
    <mergeCell ref="S27:S29"/>
    <mergeCell ref="T27:T29"/>
    <mergeCell ref="U27:U29"/>
    <mergeCell ref="V27:V29"/>
    <mergeCell ref="R30:R32"/>
    <mergeCell ref="S30:S32"/>
    <mergeCell ref="T30:T32"/>
    <mergeCell ref="U30:U32"/>
    <mergeCell ref="V30:V32"/>
    <mergeCell ref="R33:R35"/>
    <mergeCell ref="S33:S35"/>
    <mergeCell ref="T33:T35"/>
    <mergeCell ref="U33:U35"/>
    <mergeCell ref="V33:V35"/>
    <mergeCell ref="R36:R38"/>
    <mergeCell ref="S36:S38"/>
    <mergeCell ref="T36:T38"/>
    <mergeCell ref="U36:U38"/>
    <mergeCell ref="V36:V38"/>
    <mergeCell ref="R39:R41"/>
    <mergeCell ref="S39:S41"/>
    <mergeCell ref="T39:T41"/>
    <mergeCell ref="U39:U41"/>
    <mergeCell ref="V39:V41"/>
    <mergeCell ref="R42:R44"/>
    <mergeCell ref="S42:S44"/>
    <mergeCell ref="T42:T44"/>
    <mergeCell ref="U42:U44"/>
    <mergeCell ref="V42:V44"/>
    <mergeCell ref="R45:R47"/>
    <mergeCell ref="S45:S47"/>
    <mergeCell ref="T45:T47"/>
    <mergeCell ref="U45:U47"/>
    <mergeCell ref="V45:V47"/>
    <mergeCell ref="R48:R50"/>
    <mergeCell ref="S48:S50"/>
    <mergeCell ref="T48:T50"/>
    <mergeCell ref="U48:U50"/>
    <mergeCell ref="V48:V50"/>
    <mergeCell ref="R51:R53"/>
    <mergeCell ref="S51:S53"/>
    <mergeCell ref="T51:T53"/>
    <mergeCell ref="U51:U53"/>
    <mergeCell ref="V51:V53"/>
    <mergeCell ref="R54:R56"/>
    <mergeCell ref="S54:S56"/>
    <mergeCell ref="T54:T56"/>
    <mergeCell ref="U54:U56"/>
    <mergeCell ref="V54:V56"/>
    <mergeCell ref="R57:R59"/>
    <mergeCell ref="S57:S59"/>
    <mergeCell ref="T57:T59"/>
    <mergeCell ref="U57:U59"/>
    <mergeCell ref="V57:V59"/>
    <mergeCell ref="R60:R62"/>
    <mergeCell ref="S60:S62"/>
    <mergeCell ref="T60:T62"/>
    <mergeCell ref="U60:U62"/>
    <mergeCell ref="V60:V62"/>
    <mergeCell ref="R63:R65"/>
    <mergeCell ref="S63:S65"/>
    <mergeCell ref="T63:T65"/>
    <mergeCell ref="U63:U65"/>
    <mergeCell ref="V63:V65"/>
    <mergeCell ref="R66:R68"/>
    <mergeCell ref="S66:S68"/>
    <mergeCell ref="T66:T68"/>
    <mergeCell ref="U66:U68"/>
    <mergeCell ref="V66:V68"/>
    <mergeCell ref="R69:R71"/>
    <mergeCell ref="S69:S71"/>
    <mergeCell ref="T69:T71"/>
    <mergeCell ref="U69:U71"/>
    <mergeCell ref="V69:V71"/>
    <mergeCell ref="R72:R74"/>
    <mergeCell ref="S72:S74"/>
    <mergeCell ref="T72:T74"/>
    <mergeCell ref="U72:U74"/>
    <mergeCell ref="V72:V74"/>
    <mergeCell ref="R75:R77"/>
    <mergeCell ref="S75:S77"/>
    <mergeCell ref="T75:T77"/>
    <mergeCell ref="U75:U77"/>
    <mergeCell ref="V75:V77"/>
    <mergeCell ref="R78:R80"/>
    <mergeCell ref="S78:S80"/>
    <mergeCell ref="T78:T80"/>
    <mergeCell ref="U78:U80"/>
    <mergeCell ref="V78:V80"/>
    <mergeCell ref="R81:R83"/>
    <mergeCell ref="S81:S83"/>
    <mergeCell ref="T81:T83"/>
    <mergeCell ref="U81:U83"/>
    <mergeCell ref="V81:V83"/>
    <mergeCell ref="R84:R86"/>
    <mergeCell ref="S84:S86"/>
    <mergeCell ref="T84:T86"/>
    <mergeCell ref="U84:U86"/>
    <mergeCell ref="V84:V86"/>
    <mergeCell ref="R87:R89"/>
    <mergeCell ref="S87:S89"/>
    <mergeCell ref="T87:T89"/>
    <mergeCell ref="U87:U89"/>
    <mergeCell ref="V87:V89"/>
    <mergeCell ref="R90:R92"/>
    <mergeCell ref="S90:S92"/>
    <mergeCell ref="T90:T92"/>
    <mergeCell ref="U90:U92"/>
    <mergeCell ref="V90:V92"/>
    <mergeCell ref="R93:R95"/>
    <mergeCell ref="S93:S95"/>
    <mergeCell ref="T93:T95"/>
    <mergeCell ref="U93:U95"/>
    <mergeCell ref="V93:V95"/>
    <mergeCell ref="R96:R98"/>
    <mergeCell ref="S96:S98"/>
    <mergeCell ref="T96:T98"/>
    <mergeCell ref="U96:U98"/>
    <mergeCell ref="V96:V98"/>
    <mergeCell ref="R99:R101"/>
    <mergeCell ref="S99:S101"/>
    <mergeCell ref="T99:T101"/>
    <mergeCell ref="U99:U101"/>
    <mergeCell ref="V99:V101"/>
    <mergeCell ref="R102:R104"/>
    <mergeCell ref="S102:S104"/>
    <mergeCell ref="T102:T104"/>
    <mergeCell ref="U102:U104"/>
    <mergeCell ref="V102:V104"/>
    <mergeCell ref="R105:R107"/>
    <mergeCell ref="S105:S107"/>
    <mergeCell ref="T105:T107"/>
    <mergeCell ref="U105:U107"/>
    <mergeCell ref="V105:V107"/>
    <mergeCell ref="R108:R110"/>
    <mergeCell ref="S108:S110"/>
    <mergeCell ref="T108:T110"/>
    <mergeCell ref="U108:U110"/>
    <mergeCell ref="V108:V110"/>
    <mergeCell ref="R111:R113"/>
    <mergeCell ref="S111:S113"/>
    <mergeCell ref="T111:T113"/>
    <mergeCell ref="U111:U113"/>
    <mergeCell ref="V111:V113"/>
    <mergeCell ref="R114:R116"/>
    <mergeCell ref="S114:S116"/>
    <mergeCell ref="T114:T116"/>
    <mergeCell ref="U114:U116"/>
    <mergeCell ref="V114:V116"/>
    <mergeCell ref="R117:R119"/>
    <mergeCell ref="S117:S119"/>
    <mergeCell ref="T117:T119"/>
    <mergeCell ref="U117:U119"/>
    <mergeCell ref="V117:V119"/>
    <mergeCell ref="R120:R122"/>
    <mergeCell ref="S120:S122"/>
    <mergeCell ref="T120:T122"/>
    <mergeCell ref="U120:U122"/>
    <mergeCell ref="V120:V122"/>
    <mergeCell ref="R123:R125"/>
    <mergeCell ref="S123:S125"/>
    <mergeCell ref="T123:T125"/>
    <mergeCell ref="U123:U125"/>
    <mergeCell ref="V123:V125"/>
    <mergeCell ref="R126:R128"/>
    <mergeCell ref="S126:S128"/>
    <mergeCell ref="T126:T128"/>
    <mergeCell ref="U126:U128"/>
    <mergeCell ref="V126:V128"/>
    <mergeCell ref="R129:R131"/>
    <mergeCell ref="S129:S131"/>
    <mergeCell ref="T129:T131"/>
    <mergeCell ref="U129:U131"/>
    <mergeCell ref="V129:V131"/>
    <mergeCell ref="R132:R134"/>
    <mergeCell ref="S132:S134"/>
    <mergeCell ref="T132:T134"/>
    <mergeCell ref="U132:U134"/>
    <mergeCell ref="V132:V134"/>
    <mergeCell ref="R135:R137"/>
    <mergeCell ref="S135:S137"/>
    <mergeCell ref="T135:T137"/>
    <mergeCell ref="U135:U137"/>
    <mergeCell ref="V135:V137"/>
    <mergeCell ref="R138:R140"/>
    <mergeCell ref="S138:S140"/>
    <mergeCell ref="T138:T140"/>
    <mergeCell ref="U138:U140"/>
    <mergeCell ref="V138:V140"/>
    <mergeCell ref="R141:R143"/>
    <mergeCell ref="S141:S143"/>
    <mergeCell ref="T141:T143"/>
    <mergeCell ref="U141:U143"/>
    <mergeCell ref="V141:V143"/>
    <mergeCell ref="R144:R146"/>
    <mergeCell ref="S144:S146"/>
    <mergeCell ref="T144:T146"/>
    <mergeCell ref="U144:U146"/>
    <mergeCell ref="V144:V146"/>
    <mergeCell ref="R147:R149"/>
    <mergeCell ref="S147:S149"/>
    <mergeCell ref="T147:T149"/>
    <mergeCell ref="U147:U149"/>
    <mergeCell ref="V147:V149"/>
    <mergeCell ref="R150:R152"/>
    <mergeCell ref="S150:S152"/>
    <mergeCell ref="T150:T152"/>
    <mergeCell ref="U150:U152"/>
    <mergeCell ref="V150:V152"/>
    <mergeCell ref="R153:R155"/>
    <mergeCell ref="S153:S155"/>
    <mergeCell ref="T153:T155"/>
    <mergeCell ref="U153:U155"/>
    <mergeCell ref="V153:V155"/>
    <mergeCell ref="R156:R158"/>
    <mergeCell ref="S156:S158"/>
    <mergeCell ref="T156:T158"/>
    <mergeCell ref="U156:U158"/>
    <mergeCell ref="V156:V158"/>
    <mergeCell ref="R159:R161"/>
    <mergeCell ref="S159:S161"/>
    <mergeCell ref="T159:T161"/>
    <mergeCell ref="U159:U161"/>
    <mergeCell ref="V159:V161"/>
    <mergeCell ref="R162:R164"/>
    <mergeCell ref="S162:S164"/>
    <mergeCell ref="T162:T164"/>
    <mergeCell ref="U162:U164"/>
    <mergeCell ref="V162:V164"/>
    <mergeCell ref="R165:R167"/>
    <mergeCell ref="S165:S167"/>
    <mergeCell ref="T165:T167"/>
    <mergeCell ref="U165:U167"/>
    <mergeCell ref="V165:V167"/>
    <mergeCell ref="R168:R170"/>
    <mergeCell ref="S168:S170"/>
    <mergeCell ref="T168:T170"/>
    <mergeCell ref="U168:U170"/>
    <mergeCell ref="V168:V170"/>
    <mergeCell ref="R171:R173"/>
    <mergeCell ref="S171:S173"/>
    <mergeCell ref="T171:T173"/>
    <mergeCell ref="U171:U173"/>
    <mergeCell ref="V171:V173"/>
    <mergeCell ref="R174:R176"/>
    <mergeCell ref="S174:S176"/>
    <mergeCell ref="T174:T176"/>
    <mergeCell ref="U174:U176"/>
    <mergeCell ref="V174:V176"/>
    <mergeCell ref="R177:R179"/>
    <mergeCell ref="S177:S179"/>
    <mergeCell ref="T177:T179"/>
    <mergeCell ref="U177:U179"/>
    <mergeCell ref="V177:V179"/>
    <mergeCell ref="R180:R182"/>
    <mergeCell ref="S180:S182"/>
    <mergeCell ref="T180:T182"/>
    <mergeCell ref="U180:U182"/>
    <mergeCell ref="V180:V182"/>
    <mergeCell ref="R183:R185"/>
    <mergeCell ref="S183:S185"/>
    <mergeCell ref="T183:T185"/>
    <mergeCell ref="U183:U185"/>
    <mergeCell ref="V183:V185"/>
    <mergeCell ref="R186:R188"/>
    <mergeCell ref="S186:S188"/>
    <mergeCell ref="T186:T188"/>
    <mergeCell ref="U186:U188"/>
    <mergeCell ref="V186:V188"/>
    <mergeCell ref="R189:R191"/>
    <mergeCell ref="S189:S191"/>
    <mergeCell ref="T189:T191"/>
    <mergeCell ref="U189:U191"/>
    <mergeCell ref="V189:V191"/>
    <mergeCell ref="R192:R194"/>
    <mergeCell ref="S192:S194"/>
    <mergeCell ref="T192:T194"/>
    <mergeCell ref="U192:U194"/>
    <mergeCell ref="V192:V194"/>
    <mergeCell ref="R195:R197"/>
    <mergeCell ref="S195:S197"/>
    <mergeCell ref="T195:T197"/>
    <mergeCell ref="U195:U197"/>
    <mergeCell ref="V195:V197"/>
    <mergeCell ref="R198:R200"/>
    <mergeCell ref="S198:S200"/>
    <mergeCell ref="T198:T200"/>
    <mergeCell ref="U198:U200"/>
    <mergeCell ref="V198:V200"/>
    <mergeCell ref="R201:R203"/>
    <mergeCell ref="S201:S203"/>
    <mergeCell ref="T201:T203"/>
    <mergeCell ref="U201:U203"/>
    <mergeCell ref="V201:V203"/>
    <mergeCell ref="R204:R206"/>
    <mergeCell ref="S204:S206"/>
    <mergeCell ref="T204:T206"/>
    <mergeCell ref="U204:U206"/>
    <mergeCell ref="V204:V206"/>
    <mergeCell ref="R207:R209"/>
    <mergeCell ref="S207:S209"/>
    <mergeCell ref="T207:T209"/>
    <mergeCell ref="U207:U209"/>
    <mergeCell ref="V207:V209"/>
    <mergeCell ref="R210:R212"/>
    <mergeCell ref="S210:S212"/>
    <mergeCell ref="T210:T212"/>
    <mergeCell ref="U210:U212"/>
    <mergeCell ref="V210:V212"/>
    <mergeCell ref="R213:R215"/>
    <mergeCell ref="S213:S215"/>
    <mergeCell ref="T213:T215"/>
    <mergeCell ref="U213:U215"/>
    <mergeCell ref="V213:V215"/>
    <mergeCell ref="R216:R218"/>
    <mergeCell ref="S216:S218"/>
    <mergeCell ref="T216:T218"/>
    <mergeCell ref="U216:U218"/>
    <mergeCell ref="V216:V218"/>
    <mergeCell ref="R219:R221"/>
    <mergeCell ref="S219:S221"/>
    <mergeCell ref="T219:T221"/>
    <mergeCell ref="U219:U221"/>
    <mergeCell ref="V219:V221"/>
    <mergeCell ref="R222:R224"/>
    <mergeCell ref="S222:S224"/>
    <mergeCell ref="T222:T224"/>
    <mergeCell ref="U222:U224"/>
    <mergeCell ref="V222:V224"/>
    <mergeCell ref="R225:R227"/>
    <mergeCell ref="S225:S227"/>
    <mergeCell ref="T225:T227"/>
    <mergeCell ref="U225:U227"/>
    <mergeCell ref="V225:V227"/>
    <mergeCell ref="R228:R230"/>
    <mergeCell ref="S228:S230"/>
    <mergeCell ref="T228:T230"/>
    <mergeCell ref="U228:U230"/>
    <mergeCell ref="V228:V230"/>
    <mergeCell ref="R231:R233"/>
    <mergeCell ref="S231:S233"/>
    <mergeCell ref="T231:T233"/>
    <mergeCell ref="U231:U233"/>
    <mergeCell ref="V231:V233"/>
    <mergeCell ref="R234:R236"/>
    <mergeCell ref="S234:S236"/>
    <mergeCell ref="T234:T236"/>
    <mergeCell ref="U234:U236"/>
    <mergeCell ref="V234:V236"/>
    <mergeCell ref="R237:R239"/>
    <mergeCell ref="S237:S239"/>
    <mergeCell ref="T237:T239"/>
    <mergeCell ref="U237:U239"/>
    <mergeCell ref="V237:V239"/>
    <mergeCell ref="R240:R242"/>
    <mergeCell ref="S240:S242"/>
    <mergeCell ref="T240:T242"/>
    <mergeCell ref="U240:U242"/>
    <mergeCell ref="V240:V242"/>
    <mergeCell ref="R243:R245"/>
    <mergeCell ref="S243:S245"/>
    <mergeCell ref="T243:T245"/>
    <mergeCell ref="U243:U245"/>
    <mergeCell ref="V243:V245"/>
    <mergeCell ref="R246:R248"/>
    <mergeCell ref="S246:S248"/>
    <mergeCell ref="T246:T248"/>
    <mergeCell ref="U246:U248"/>
    <mergeCell ref="V246:V248"/>
    <mergeCell ref="R249:R251"/>
    <mergeCell ref="S249:S251"/>
    <mergeCell ref="T249:T251"/>
    <mergeCell ref="U249:U251"/>
    <mergeCell ref="V249:V251"/>
    <mergeCell ref="R252:R254"/>
    <mergeCell ref="S252:S254"/>
    <mergeCell ref="T252:T254"/>
    <mergeCell ref="U252:U254"/>
    <mergeCell ref="V252:V254"/>
    <mergeCell ref="R255:R257"/>
    <mergeCell ref="S255:S257"/>
    <mergeCell ref="T255:T257"/>
    <mergeCell ref="U255:U257"/>
    <mergeCell ref="V255:V257"/>
    <mergeCell ref="R258:R260"/>
    <mergeCell ref="S258:S260"/>
    <mergeCell ref="T258:T260"/>
    <mergeCell ref="U258:U260"/>
    <mergeCell ref="V258:V260"/>
    <mergeCell ref="R261:R263"/>
    <mergeCell ref="S261:S263"/>
    <mergeCell ref="T261:T263"/>
    <mergeCell ref="U261:U263"/>
    <mergeCell ref="V261:V263"/>
    <mergeCell ref="R264:R266"/>
    <mergeCell ref="S264:S266"/>
    <mergeCell ref="T264:T266"/>
    <mergeCell ref="U264:U266"/>
    <mergeCell ref="V264:V266"/>
    <mergeCell ref="R267:R269"/>
    <mergeCell ref="S267:S269"/>
    <mergeCell ref="T267:T269"/>
    <mergeCell ref="U267:U269"/>
    <mergeCell ref="V267:V269"/>
    <mergeCell ref="R270:R272"/>
    <mergeCell ref="S270:S272"/>
    <mergeCell ref="T270:T272"/>
    <mergeCell ref="U270:U272"/>
    <mergeCell ref="V270:V272"/>
    <mergeCell ref="R273:R275"/>
    <mergeCell ref="S273:S275"/>
    <mergeCell ref="T273:T275"/>
    <mergeCell ref="U273:U275"/>
    <mergeCell ref="V273:V275"/>
    <mergeCell ref="R276:R278"/>
    <mergeCell ref="S276:S278"/>
    <mergeCell ref="T276:T278"/>
    <mergeCell ref="U276:U278"/>
    <mergeCell ref="V276:V278"/>
    <mergeCell ref="R279:R281"/>
    <mergeCell ref="S279:S281"/>
    <mergeCell ref="T279:T281"/>
    <mergeCell ref="U279:U281"/>
    <mergeCell ref="V279:V281"/>
    <mergeCell ref="R282:R284"/>
    <mergeCell ref="S282:S284"/>
    <mergeCell ref="T282:T284"/>
    <mergeCell ref="U282:U284"/>
    <mergeCell ref="V282:V284"/>
    <mergeCell ref="R285:R287"/>
    <mergeCell ref="S285:S287"/>
    <mergeCell ref="T285:T287"/>
    <mergeCell ref="U285:U287"/>
    <mergeCell ref="V285:V287"/>
    <mergeCell ref="R288:R290"/>
    <mergeCell ref="S288:S290"/>
    <mergeCell ref="T288:T290"/>
    <mergeCell ref="U288:U290"/>
    <mergeCell ref="V288:V290"/>
    <mergeCell ref="R291:R293"/>
    <mergeCell ref="S291:S293"/>
    <mergeCell ref="T291:T293"/>
    <mergeCell ref="U291:U293"/>
    <mergeCell ref="V291:V293"/>
    <mergeCell ref="R294:R296"/>
    <mergeCell ref="S294:S296"/>
    <mergeCell ref="T294:T296"/>
    <mergeCell ref="U294:U296"/>
    <mergeCell ref="V294:V296"/>
    <mergeCell ref="R297:R299"/>
    <mergeCell ref="S297:S299"/>
    <mergeCell ref="T297:T299"/>
    <mergeCell ref="U297:U299"/>
    <mergeCell ref="V297:V299"/>
    <mergeCell ref="R300:R302"/>
    <mergeCell ref="S300:S302"/>
    <mergeCell ref="T300:T302"/>
    <mergeCell ref="U300:U302"/>
    <mergeCell ref="V300:V302"/>
    <mergeCell ref="R303:R305"/>
    <mergeCell ref="S303:S305"/>
    <mergeCell ref="T303:T305"/>
    <mergeCell ref="U303:U305"/>
    <mergeCell ref="V303:V305"/>
    <mergeCell ref="R306:R308"/>
    <mergeCell ref="S306:S308"/>
    <mergeCell ref="T306:T308"/>
    <mergeCell ref="U306:U308"/>
    <mergeCell ref="V306:V308"/>
    <mergeCell ref="R309:R311"/>
    <mergeCell ref="S309:S311"/>
    <mergeCell ref="T309:T311"/>
    <mergeCell ref="U309:U311"/>
    <mergeCell ref="V309:V311"/>
    <mergeCell ref="R312:R314"/>
    <mergeCell ref="S312:S314"/>
    <mergeCell ref="T312:T314"/>
    <mergeCell ref="U312:U314"/>
    <mergeCell ref="V312:V314"/>
    <mergeCell ref="R315:R317"/>
    <mergeCell ref="S315:S317"/>
    <mergeCell ref="T315:T317"/>
    <mergeCell ref="U315:U317"/>
    <mergeCell ref="V315:V317"/>
    <mergeCell ref="R318:R320"/>
    <mergeCell ref="S318:S320"/>
    <mergeCell ref="T318:T320"/>
    <mergeCell ref="U318:U320"/>
    <mergeCell ref="V318:V320"/>
    <mergeCell ref="R321:R323"/>
    <mergeCell ref="S321:S323"/>
    <mergeCell ref="T321:T323"/>
    <mergeCell ref="U321:U323"/>
    <mergeCell ref="V321:V323"/>
    <mergeCell ref="R324:R326"/>
    <mergeCell ref="S324:S326"/>
    <mergeCell ref="T324:T326"/>
    <mergeCell ref="U324:U326"/>
    <mergeCell ref="V324:V326"/>
    <mergeCell ref="R327:R329"/>
    <mergeCell ref="S327:S329"/>
    <mergeCell ref="T327:T329"/>
    <mergeCell ref="U327:U329"/>
    <mergeCell ref="V327:V329"/>
    <mergeCell ref="R330:R332"/>
    <mergeCell ref="S330:S332"/>
    <mergeCell ref="T330:T332"/>
    <mergeCell ref="U330:U332"/>
    <mergeCell ref="V330:V332"/>
    <mergeCell ref="R333:R335"/>
    <mergeCell ref="S333:S335"/>
    <mergeCell ref="T333:T335"/>
    <mergeCell ref="U333:U335"/>
    <mergeCell ref="V333:V335"/>
    <mergeCell ref="R336:R338"/>
    <mergeCell ref="S336:S338"/>
    <mergeCell ref="T336:T338"/>
    <mergeCell ref="U336:U338"/>
    <mergeCell ref="V336:V338"/>
    <mergeCell ref="R339:R341"/>
    <mergeCell ref="S339:S341"/>
    <mergeCell ref="T339:T341"/>
    <mergeCell ref="U339:U341"/>
    <mergeCell ref="V339:V341"/>
    <mergeCell ref="R342:R344"/>
    <mergeCell ref="S342:S344"/>
    <mergeCell ref="T342:T344"/>
    <mergeCell ref="U342:U344"/>
    <mergeCell ref="V342:V344"/>
    <mergeCell ref="R345:R347"/>
    <mergeCell ref="S345:S347"/>
    <mergeCell ref="T345:T347"/>
    <mergeCell ref="U345:U347"/>
    <mergeCell ref="V345:V347"/>
    <mergeCell ref="R348:R350"/>
    <mergeCell ref="S348:S350"/>
    <mergeCell ref="T348:T350"/>
    <mergeCell ref="U348:U350"/>
    <mergeCell ref="V348:V350"/>
    <mergeCell ref="R351:R353"/>
    <mergeCell ref="S351:S353"/>
    <mergeCell ref="T351:T353"/>
    <mergeCell ref="U351:U353"/>
    <mergeCell ref="V351:V353"/>
    <mergeCell ref="R354:R356"/>
    <mergeCell ref="S354:S356"/>
    <mergeCell ref="T354:T356"/>
    <mergeCell ref="U354:U356"/>
    <mergeCell ref="V354:V356"/>
    <mergeCell ref="R357:R359"/>
    <mergeCell ref="S357:S359"/>
    <mergeCell ref="T357:T359"/>
    <mergeCell ref="U357:U359"/>
    <mergeCell ref="V357:V359"/>
    <mergeCell ref="R360:R362"/>
    <mergeCell ref="S360:S362"/>
    <mergeCell ref="T360:T362"/>
    <mergeCell ref="U360:U362"/>
    <mergeCell ref="V360:V362"/>
    <mergeCell ref="R363:R365"/>
    <mergeCell ref="S363:S365"/>
    <mergeCell ref="T363:T365"/>
    <mergeCell ref="U363:U365"/>
    <mergeCell ref="V363:V365"/>
    <mergeCell ref="R366:R368"/>
    <mergeCell ref="S366:S368"/>
    <mergeCell ref="T366:T368"/>
    <mergeCell ref="U366:U368"/>
    <mergeCell ref="V366:V368"/>
    <mergeCell ref="R369:R371"/>
    <mergeCell ref="S369:S371"/>
    <mergeCell ref="T369:T371"/>
    <mergeCell ref="U369:U371"/>
    <mergeCell ref="V369:V371"/>
    <mergeCell ref="R372:R374"/>
    <mergeCell ref="S372:S374"/>
    <mergeCell ref="T372:T374"/>
    <mergeCell ref="U372:U374"/>
    <mergeCell ref="V372:V374"/>
    <mergeCell ref="R375:R377"/>
    <mergeCell ref="S375:S377"/>
    <mergeCell ref="T375:T377"/>
    <mergeCell ref="U375:U377"/>
    <mergeCell ref="V375:V377"/>
    <mergeCell ref="R378:R380"/>
    <mergeCell ref="S378:S380"/>
    <mergeCell ref="T378:T380"/>
    <mergeCell ref="U378:U380"/>
    <mergeCell ref="V378:V380"/>
    <mergeCell ref="R381:R383"/>
    <mergeCell ref="S381:S383"/>
    <mergeCell ref="T381:T383"/>
    <mergeCell ref="U381:U383"/>
    <mergeCell ref="V381:V383"/>
    <mergeCell ref="R384:R386"/>
    <mergeCell ref="S384:S386"/>
    <mergeCell ref="T384:T386"/>
    <mergeCell ref="U384:U386"/>
    <mergeCell ref="V384:V386"/>
    <mergeCell ref="R387:R389"/>
    <mergeCell ref="S387:S389"/>
    <mergeCell ref="T387:T389"/>
    <mergeCell ref="U387:U389"/>
    <mergeCell ref="V387:V389"/>
    <mergeCell ref="R390:R392"/>
    <mergeCell ref="S390:S392"/>
    <mergeCell ref="T390:T392"/>
    <mergeCell ref="U390:U392"/>
    <mergeCell ref="V390:V392"/>
    <mergeCell ref="R393:R395"/>
    <mergeCell ref="S393:S395"/>
    <mergeCell ref="T393:T395"/>
    <mergeCell ref="U393:U395"/>
    <mergeCell ref="V393:V395"/>
    <mergeCell ref="R396:R398"/>
    <mergeCell ref="S396:S398"/>
    <mergeCell ref="T396:T398"/>
    <mergeCell ref="U396:U398"/>
    <mergeCell ref="V396:V398"/>
    <mergeCell ref="R399:R401"/>
    <mergeCell ref="S399:S401"/>
    <mergeCell ref="T399:T401"/>
    <mergeCell ref="U399:U401"/>
    <mergeCell ref="V399:V401"/>
    <mergeCell ref="R402:R404"/>
    <mergeCell ref="S402:S404"/>
    <mergeCell ref="T402:T404"/>
    <mergeCell ref="U402:U404"/>
    <mergeCell ref="V402:V404"/>
    <mergeCell ref="R405:R407"/>
    <mergeCell ref="S405:S407"/>
    <mergeCell ref="T405:T407"/>
    <mergeCell ref="U405:U407"/>
    <mergeCell ref="V405:V407"/>
    <mergeCell ref="R408:R410"/>
    <mergeCell ref="S408:S410"/>
    <mergeCell ref="T408:T410"/>
    <mergeCell ref="U408:U410"/>
    <mergeCell ref="V408:V410"/>
    <mergeCell ref="R411:R413"/>
    <mergeCell ref="S411:S413"/>
    <mergeCell ref="T411:T413"/>
    <mergeCell ref="U411:U413"/>
    <mergeCell ref="V411:V413"/>
    <mergeCell ref="R414:R416"/>
    <mergeCell ref="S414:S416"/>
    <mergeCell ref="T414:T416"/>
    <mergeCell ref="U414:U416"/>
    <mergeCell ref="V414:V416"/>
    <mergeCell ref="R417:R419"/>
    <mergeCell ref="S417:S419"/>
    <mergeCell ref="T417:T419"/>
    <mergeCell ref="U417:U419"/>
    <mergeCell ref="V417:V419"/>
    <mergeCell ref="R420:R422"/>
    <mergeCell ref="S420:S422"/>
    <mergeCell ref="T420:T422"/>
    <mergeCell ref="U420:U422"/>
    <mergeCell ref="V420:V422"/>
    <mergeCell ref="R423:R425"/>
    <mergeCell ref="S423:S425"/>
    <mergeCell ref="T423:T425"/>
    <mergeCell ref="U423:U425"/>
    <mergeCell ref="V423:V425"/>
    <mergeCell ref="R426:R428"/>
    <mergeCell ref="S426:S428"/>
    <mergeCell ref="T426:T428"/>
    <mergeCell ref="U426:U428"/>
    <mergeCell ref="V426:V428"/>
    <mergeCell ref="R429:R431"/>
    <mergeCell ref="S429:S431"/>
    <mergeCell ref="T429:T431"/>
    <mergeCell ref="U429:U431"/>
    <mergeCell ref="V429:V431"/>
    <mergeCell ref="R432:R434"/>
    <mergeCell ref="S432:S434"/>
    <mergeCell ref="T432:T434"/>
    <mergeCell ref="U432:U434"/>
    <mergeCell ref="V432:V434"/>
    <mergeCell ref="R435:R437"/>
    <mergeCell ref="S435:S437"/>
    <mergeCell ref="T435:T437"/>
    <mergeCell ref="U435:U437"/>
    <mergeCell ref="V435:V437"/>
    <mergeCell ref="R438:R440"/>
    <mergeCell ref="S438:S440"/>
    <mergeCell ref="T438:T440"/>
    <mergeCell ref="U438:U440"/>
    <mergeCell ref="V438:V440"/>
    <mergeCell ref="R441:R443"/>
    <mergeCell ref="S441:S443"/>
    <mergeCell ref="T441:T443"/>
    <mergeCell ref="U441:U443"/>
    <mergeCell ref="V441:V443"/>
    <mergeCell ref="R444:R446"/>
    <mergeCell ref="S444:S446"/>
    <mergeCell ref="T444:T446"/>
    <mergeCell ref="U444:U446"/>
    <mergeCell ref="V444:V446"/>
    <mergeCell ref="R447:R449"/>
    <mergeCell ref="S447:S449"/>
    <mergeCell ref="T447:T449"/>
    <mergeCell ref="U447:U449"/>
    <mergeCell ref="V447:V449"/>
    <mergeCell ref="R450:R452"/>
    <mergeCell ref="S450:S452"/>
    <mergeCell ref="T450:T452"/>
    <mergeCell ref="U450:U452"/>
    <mergeCell ref="V450:V452"/>
    <mergeCell ref="R453:R455"/>
    <mergeCell ref="S453:S455"/>
    <mergeCell ref="T453:T455"/>
    <mergeCell ref="U453:U455"/>
    <mergeCell ref="V453:V455"/>
    <mergeCell ref="R456:R458"/>
    <mergeCell ref="S456:S458"/>
    <mergeCell ref="T456:T458"/>
    <mergeCell ref="U456:U458"/>
    <mergeCell ref="V456:V458"/>
    <mergeCell ref="R459:R461"/>
    <mergeCell ref="S459:S461"/>
    <mergeCell ref="T459:T461"/>
    <mergeCell ref="U459:U461"/>
    <mergeCell ref="V459:V461"/>
    <mergeCell ref="R462:R464"/>
    <mergeCell ref="S462:S464"/>
    <mergeCell ref="T462:T464"/>
    <mergeCell ref="U462:U464"/>
    <mergeCell ref="V462:V464"/>
    <mergeCell ref="R465:R467"/>
    <mergeCell ref="S465:S467"/>
    <mergeCell ref="T465:T467"/>
    <mergeCell ref="U465:U467"/>
    <mergeCell ref="V465:V467"/>
    <mergeCell ref="R468:R470"/>
    <mergeCell ref="S468:S470"/>
    <mergeCell ref="T468:T470"/>
    <mergeCell ref="U468:U470"/>
    <mergeCell ref="V468:V470"/>
    <mergeCell ref="R471:R473"/>
    <mergeCell ref="S471:S473"/>
    <mergeCell ref="T471:T473"/>
    <mergeCell ref="U471:U473"/>
    <mergeCell ref="V471:V473"/>
    <mergeCell ref="R474:R476"/>
    <mergeCell ref="S474:S476"/>
    <mergeCell ref="T474:T476"/>
    <mergeCell ref="U474:U476"/>
    <mergeCell ref="V474:V476"/>
    <mergeCell ref="R477:R479"/>
    <mergeCell ref="S477:S479"/>
    <mergeCell ref="T477:T479"/>
    <mergeCell ref="U477:U479"/>
    <mergeCell ref="V477:V479"/>
    <mergeCell ref="R480:R482"/>
    <mergeCell ref="S480:S482"/>
    <mergeCell ref="T480:T482"/>
    <mergeCell ref="U480:U482"/>
    <mergeCell ref="V480:V482"/>
    <mergeCell ref="R483:R485"/>
    <mergeCell ref="S483:S485"/>
    <mergeCell ref="T483:T485"/>
    <mergeCell ref="U483:U485"/>
    <mergeCell ref="V483:V485"/>
    <mergeCell ref="R486:R488"/>
    <mergeCell ref="S486:S488"/>
    <mergeCell ref="T486:T488"/>
    <mergeCell ref="U486:U488"/>
    <mergeCell ref="V486:V488"/>
    <mergeCell ref="R489:R491"/>
    <mergeCell ref="S489:S491"/>
    <mergeCell ref="T489:T491"/>
    <mergeCell ref="U489:U491"/>
    <mergeCell ref="V489:V491"/>
    <mergeCell ref="R492:R494"/>
    <mergeCell ref="S492:S494"/>
    <mergeCell ref="T492:T494"/>
    <mergeCell ref="U492:U494"/>
    <mergeCell ref="V492:V494"/>
    <mergeCell ref="R495:R497"/>
    <mergeCell ref="S495:S497"/>
    <mergeCell ref="T495:T497"/>
    <mergeCell ref="U495:U497"/>
    <mergeCell ref="V495:V497"/>
    <mergeCell ref="R498:R500"/>
    <mergeCell ref="S498:S500"/>
    <mergeCell ref="T498:T500"/>
    <mergeCell ref="U498:U500"/>
    <mergeCell ref="V498:V500"/>
    <mergeCell ref="R501:R503"/>
    <mergeCell ref="S501:S503"/>
    <mergeCell ref="T501:T503"/>
    <mergeCell ref="U501:U503"/>
    <mergeCell ref="V501:V503"/>
    <mergeCell ref="R504:R506"/>
    <mergeCell ref="S504:S506"/>
    <mergeCell ref="T504:T506"/>
    <mergeCell ref="U504:U506"/>
    <mergeCell ref="V504:V506"/>
    <mergeCell ref="R507:R509"/>
    <mergeCell ref="S507:S509"/>
    <mergeCell ref="T507:T509"/>
    <mergeCell ref="U507:U509"/>
    <mergeCell ref="V507:V509"/>
    <mergeCell ref="R510:R512"/>
    <mergeCell ref="S510:S512"/>
    <mergeCell ref="T510:T512"/>
    <mergeCell ref="U510:U512"/>
    <mergeCell ref="V510:V512"/>
    <mergeCell ref="R513:R515"/>
    <mergeCell ref="S513:S515"/>
    <mergeCell ref="T513:T515"/>
    <mergeCell ref="U513:U515"/>
    <mergeCell ref="V513:V515"/>
    <mergeCell ref="R516:R518"/>
    <mergeCell ref="S516:S518"/>
    <mergeCell ref="T516:T518"/>
    <mergeCell ref="U516:U518"/>
    <mergeCell ref="V516:V518"/>
    <mergeCell ref="R519:R521"/>
    <mergeCell ref="S519:S521"/>
    <mergeCell ref="T519:T521"/>
    <mergeCell ref="U519:U521"/>
    <mergeCell ref="V519:V521"/>
    <mergeCell ref="R522:R524"/>
    <mergeCell ref="S522:S524"/>
    <mergeCell ref="T522:T524"/>
    <mergeCell ref="U522:U524"/>
    <mergeCell ref="V522:V524"/>
    <mergeCell ref="R525:R527"/>
    <mergeCell ref="S525:S527"/>
    <mergeCell ref="T525:T527"/>
    <mergeCell ref="U525:U527"/>
    <mergeCell ref="V525:V527"/>
    <mergeCell ref="R528:R530"/>
    <mergeCell ref="S528:S530"/>
    <mergeCell ref="T528:T530"/>
    <mergeCell ref="U528:U530"/>
    <mergeCell ref="V528:V530"/>
    <mergeCell ref="R531:R533"/>
    <mergeCell ref="S531:S533"/>
    <mergeCell ref="T531:T533"/>
    <mergeCell ref="U531:U533"/>
    <mergeCell ref="V531:V533"/>
    <mergeCell ref="R534:R536"/>
    <mergeCell ref="S534:S536"/>
    <mergeCell ref="T534:T536"/>
    <mergeCell ref="U534:U536"/>
    <mergeCell ref="V534:V536"/>
    <mergeCell ref="R537:R539"/>
    <mergeCell ref="S537:S539"/>
    <mergeCell ref="T537:T539"/>
    <mergeCell ref="U537:U539"/>
    <mergeCell ref="V537:V539"/>
    <mergeCell ref="R540:R542"/>
    <mergeCell ref="S540:S542"/>
    <mergeCell ref="T540:T542"/>
    <mergeCell ref="U540:U542"/>
    <mergeCell ref="V540:V542"/>
    <mergeCell ref="R543:R545"/>
    <mergeCell ref="S543:S545"/>
    <mergeCell ref="T543:T545"/>
    <mergeCell ref="U543:U545"/>
    <mergeCell ref="V543:V545"/>
    <mergeCell ref="R546:R548"/>
    <mergeCell ref="S546:S548"/>
    <mergeCell ref="T546:T548"/>
    <mergeCell ref="U546:U548"/>
    <mergeCell ref="V546:V548"/>
    <mergeCell ref="R549:R551"/>
    <mergeCell ref="S549:S551"/>
    <mergeCell ref="T549:T551"/>
    <mergeCell ref="U549:U551"/>
    <mergeCell ref="V549:V551"/>
    <mergeCell ref="R552:R554"/>
    <mergeCell ref="S552:S554"/>
    <mergeCell ref="T552:T554"/>
    <mergeCell ref="U552:U554"/>
    <mergeCell ref="V552:V554"/>
    <mergeCell ref="R555:R557"/>
    <mergeCell ref="S555:S557"/>
    <mergeCell ref="T555:T557"/>
    <mergeCell ref="U555:U557"/>
    <mergeCell ref="V555:V557"/>
    <mergeCell ref="R558:R560"/>
    <mergeCell ref="S558:S560"/>
    <mergeCell ref="T558:T560"/>
    <mergeCell ref="U558:U560"/>
    <mergeCell ref="V558:V560"/>
    <mergeCell ref="R561:R563"/>
    <mergeCell ref="S561:S563"/>
    <mergeCell ref="T561:T563"/>
    <mergeCell ref="U561:U563"/>
    <mergeCell ref="V561:V563"/>
    <mergeCell ref="R564:R566"/>
    <mergeCell ref="S564:S566"/>
    <mergeCell ref="T564:T566"/>
    <mergeCell ref="U564:U566"/>
    <mergeCell ref="V564:V566"/>
    <mergeCell ref="R567:R569"/>
    <mergeCell ref="S567:S569"/>
    <mergeCell ref="T567:T569"/>
    <mergeCell ref="U567:U569"/>
    <mergeCell ref="V567:V569"/>
    <mergeCell ref="R570:R572"/>
    <mergeCell ref="S570:S572"/>
    <mergeCell ref="T570:T572"/>
    <mergeCell ref="U570:U572"/>
    <mergeCell ref="V570:V572"/>
    <mergeCell ref="R573:R575"/>
    <mergeCell ref="S573:S575"/>
    <mergeCell ref="T573:T575"/>
    <mergeCell ref="U573:U575"/>
    <mergeCell ref="V573:V575"/>
    <mergeCell ref="R576:R578"/>
    <mergeCell ref="S576:S578"/>
    <mergeCell ref="T576:T578"/>
    <mergeCell ref="U576:U578"/>
    <mergeCell ref="V576:V578"/>
    <mergeCell ref="R579:R581"/>
    <mergeCell ref="S579:S581"/>
    <mergeCell ref="T579:T581"/>
    <mergeCell ref="U579:U581"/>
    <mergeCell ref="V579:V581"/>
    <mergeCell ref="R582:R584"/>
    <mergeCell ref="S582:S584"/>
    <mergeCell ref="T582:T584"/>
    <mergeCell ref="U582:U584"/>
    <mergeCell ref="V582:V584"/>
    <mergeCell ref="R585:R587"/>
    <mergeCell ref="S585:S587"/>
    <mergeCell ref="T585:T587"/>
    <mergeCell ref="U585:U587"/>
    <mergeCell ref="V585:V587"/>
    <mergeCell ref="R588:R590"/>
    <mergeCell ref="S588:S590"/>
    <mergeCell ref="T588:T590"/>
    <mergeCell ref="U588:U590"/>
    <mergeCell ref="V588:V590"/>
    <mergeCell ref="R591:R593"/>
    <mergeCell ref="S591:S593"/>
    <mergeCell ref="T591:T593"/>
    <mergeCell ref="U591:U593"/>
    <mergeCell ref="V591:V593"/>
    <mergeCell ref="R594:R596"/>
    <mergeCell ref="S594:S596"/>
    <mergeCell ref="T594:T596"/>
    <mergeCell ref="U594:U596"/>
    <mergeCell ref="V594:V596"/>
    <mergeCell ref="R597:R599"/>
    <mergeCell ref="S597:S599"/>
    <mergeCell ref="T597:T599"/>
    <mergeCell ref="U597:U599"/>
    <mergeCell ref="V597:V599"/>
    <mergeCell ref="R600:R602"/>
    <mergeCell ref="S600:S602"/>
    <mergeCell ref="T600:T602"/>
    <mergeCell ref="U600:U602"/>
    <mergeCell ref="V600:V602"/>
    <mergeCell ref="R603:R605"/>
    <mergeCell ref="S603:S605"/>
    <mergeCell ref="T603:T605"/>
    <mergeCell ref="U603:U605"/>
    <mergeCell ref="V603:V605"/>
    <mergeCell ref="R606:R608"/>
    <mergeCell ref="S606:S608"/>
    <mergeCell ref="T606:T608"/>
    <mergeCell ref="U606:U608"/>
    <mergeCell ref="V606:V608"/>
    <mergeCell ref="R609:R611"/>
    <mergeCell ref="S609:S611"/>
    <mergeCell ref="T609:T611"/>
    <mergeCell ref="U609:U611"/>
    <mergeCell ref="V609:V611"/>
    <mergeCell ref="R612:R614"/>
    <mergeCell ref="S612:S614"/>
    <mergeCell ref="T612:T614"/>
    <mergeCell ref="U612:U614"/>
    <mergeCell ref="V612:V614"/>
    <mergeCell ref="R615:R617"/>
    <mergeCell ref="S615:S617"/>
    <mergeCell ref="T615:T617"/>
    <mergeCell ref="U615:U617"/>
    <mergeCell ref="V615:V617"/>
    <mergeCell ref="R618:R620"/>
    <mergeCell ref="S618:S620"/>
    <mergeCell ref="T618:T620"/>
    <mergeCell ref="U618:U620"/>
    <mergeCell ref="V618:V620"/>
  </mergeCells>
  <phoneticPr fontId="2"/>
  <dataValidations count="2">
    <dataValidation imeMode="halfKatakana" allowBlank="1" showInputMessage="1" showErrorMessage="1" sqref="G15:I16"/>
    <dataValidation imeMode="halfAlpha" allowBlank="1" showInputMessage="1" showErrorMessage="1" sqref="C21 T582 C618 C27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30 T588 J618 J21 C465 C468 C471 C474 C477 C480 C483 C486 C489 C492 C495 C498 C501 C504 C507 C510 C513 C516 C519 C522 C525 C528 C531 C534 C537 C540 C543 C546 C549 C552 C555 C558 C561 C564 C567 C570 C573 C576 C579 C582 C585 C588 C591 C594 C597 C600 C603 C606 C609 C612 C615 J24 J27 J30 J33 J36 J39 J42 J45 J48 J51 J54 J57 J60 J63 J66 J69 J72 J75 J78 J81 J84 J87 J90 J93 J96 J99 J102 J105 J108 J111 J114 J117 J120 J123 J126 J129 J132 J135 J138 J141 J144 J147 J150 J153 J156 J159 J162 J165 J168 J171 J174 J177 J180 J183 J186 J189 J192 J195 J198 J201 J204 J207 J210 J213 J216 J219 J222 J225 J228 J231 J234 J237 J240 J243 J246 J249 J252 J255 J258 J261 J264 J267 J270 J273 J276 J279 J282 J285 J288 J291 J294 J297 J300 J303 J306 J309 J312 J315 J318 J321 J324 J327 J330 J333 J336 J339 J342 J345 J348 J351 J354 J357 J360 J363 J366 J369 J372 J375 J378 J381 J384 J387 J390 J393 J396 J399 J402 J405 J408 J411 J414 J417 J420 J423 J426 J429 J432 J435 J438 J441 J444 J447 J450 J453 J456 J459 J462 J465 J468 J471 J474 J477 J480 J483 J486 J489 J492 J495 J498 J501 J504 J507 J510 J513 J516 J519 J522 J525 J528 J531 J534 J537 J540 J543 J546 J549 J552 J555 J558 J561 J564 J567 J570 J573 J576 J579 J582 J585 J588 J591 J594 J597 J600 J603 J606 J609 J612 J615 R21 T21 V21 V24 R24 T24 T486 R27 R33 R39 R45 R51 R57 R63 R69 R75 R81 R87 R93 R99 R105 R111 R117 R123 R129 R135 R141 R147 R153 R159 R165 R171 R177 R183 R189 R195 R201 R207 R213 R219 R225 R231 R237 R243 R249 R255 R261 R267 R273 R279 R285 R291 R297 R303 R309 R315 R321 R327 R333 R339 R345 R351 R357 R363 R369 R375 R381 R387 R393 R399 R405 R411 R417 R423 R429 R435 R441 R447 R453 R459 R465 R471 R477 R483 T27 T33 T39 T45 T51 T57 T63 T69 T75 T81 T87 T93 T99 T105 T111 T117 T123 T129 T135 T141 T147 T153 T159 T165 T171 T177 T183 T189 T195 T201 T207 T213 T219 T225 T231 T237 T243 T249 T255 T261 T267 T273 T279 T285 T291 T297 T303 T309 T315 T321 T327 T333 T339 T345 T351 T357 T363 T369 T375 T381 T387 T393 T399 T405 T411 T417 T423 T429 T435 T441 T447 T453 T459 T465 T471 T477 T483 V27 V33 V39 V45 V51 V57 V63 V69 V75 V81 V87 V93 V99 V105 V111 V117 V123 V129 V135 V141 V147 V153 V159 V165 V171 V177 V183 V189 V195 V201 V207 V213 V219 V225 V231 V237 V243 V249 V255 V261 V267 V273 V279 V285 V291 V297 V303 V309 V315 V321 V327 V333 V339 V345 V351 V357 V363 V369 V375 V381 V387 V393 V399 V405 V411 V417 V423 V429 V435 V441 V447 V453 V459 V465 V471 V477 V483 V30 V36 V42 V48 V54 V60 V66 V72 V78 V84 V90 V96 V102 V108 V114 V120 V126 V132 V138 V144 V150 V156 V162 V168 V174 V180 V186 V192 V198 V204 V210 V216 V222 V228 V234 V240 V246 V252 V258 V264 V270 V276 V282 V288 V294 V300 V306 V312 V318 V324 V330 V336 V342 V348 V354 V360 V366 V372 V378 V384 V390 V396 V402 V408 V414 V420 V426 V432 V438 V444 V450 V456 V462 V468 V474 V480 V486 R30 R36 R42 R48 R54 R60 R66 R72 R78 R84 R90 R96 R102 R108 R114 R120 R126 R132 R138 R144 R150 R156 R162 R168 R174 R180 R186 R192 R198 R204 R210 R216 R222 R228 R234 R240 R246 R252 R258 R264 R270 R276 R282 R288 R294 R300 R306 R312 R318 R324 R330 R336 R342 R348 R354 R360 R366 R372 R378 R384 R390 R396 R402 R408 R414 R420 R426 R432 R438 R444 R450 R456 R462 R468 R474 R480 R486 T30 T36 T42 T48 T54 T60 T66 T72 T78 T84 T90 T96 T102 T108 T114 T120 T126 T132 T138 T144 T150 T156 T162 T168 T174 T180 T186 T192 T198 T204 T210 T216 T222 T228 T234 T240 T246 T252 T258 T264 T270 T276 T282 T288 T294 T300 T306 T312 T318 T324 T330 T336 T342 T348 T354 T360 T366 T372 T378 T384 T390 T396 T402 T408 T414 T420 T426 T432 T438 T444 T450 T456 T462 T468 T474 T480 T594 R489 T489 V489 V492 R492 T492 R495 R501 R507 R513 R519 R525 R531 R537 R543 R549 R555 R561 R567 R573 R579 R585 R591 R597 T495 T501 T507 T513 T519 T525 T531 T537 T543 T549 T555 T561 T567 T573 T579 T585 T591 T597 V495 V501 V507 V513 V519 V525 V531 V537 V543 V549 V555 V561 V567 V573 V579 V585 V591 V597 V498 V504 V510 V516 V522 V528 V534 V540 V546 V552 V558 V564 V570 V576 V582 V588 V594 R498 R504 R510 R516 R522 R528 R534 R540 R546 R552 R558 R564 R570 R576 R582 R588 R594 T498 T504 T510 T516 T522 T528 T534 T540 T546 T552 T558 T564 T570 T576 R600 T600 V600 V603 R603 T603 R606 R612 R618 T606 T612 T618 V606 V612 V618 V609 V615 R609 R615 T609 T615"/>
  </dataValidations>
  <pageMargins left="0.7" right="0.7" top="0.75" bottom="0.75" header="0.3" footer="0.3"/>
  <pageSetup paperSize="9" scale="52" orientation="portrait" r:id="rId1"/>
  <rowBreaks count="7" manualBreakCount="7">
    <brk id="56" max="21" man="1"/>
    <brk id="77" max="21" man="1"/>
    <brk id="131" max="21" man="1"/>
    <brk id="155" max="21" man="1"/>
    <brk id="209" max="21" man="1"/>
    <brk id="266" max="21" man="1"/>
    <brk id="323" max="2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登録データ!$Q$3:$Q$19</xm:f>
          </x14:formula1>
          <xm:sqref>Q21 Q45 Q24 Q27 Q30 Q33 Q36 Q39 Q42 Q258 Q48 Q75 Q102 Q129 Q156 Q183 Q210 Q237 Q72 Q99 Q126 Q153 Q180 Q207 Q234 Q51 Q78 Q105 Q132 Q159 Q186 Q213 Q240 Q54 Q81 Q108 Q135 Q162 Q189 Q216 Q243 Q57 Q84 Q111 Q138 Q165 Q192 Q219 Q246 Q60 Q87 Q114 Q141 Q168 Q195 Q222 Q249 Q63 Q90 Q117 Q144 Q171 Q198 Q225 Q252 Q66 Q93 Q120 Q147 Q174 Q201 Q228 Q255 Q69 Q96 Q123 Q150 Q177 Q204 Q231 Q417 Q261 Q285 Q264 Q267 Q270 Q273 Q276 Q279 Q282 Q288 Q315 Q342 Q369 Q396 Q312 Q339 Q366 Q393 Q291 Q318 Q345 Q372 Q399 Q294 Q321 Q348 Q375 Q402 Q297 Q324 Q351 Q378 Q405 Q300 Q327 Q354 Q381 Q408 Q303 Q330 Q357 Q384 Q411 Q306 Q333 Q360 Q387 Q414 Q309 Q336 Q363 Q390 Q495 Q420 Q444 Q423 Q426 Q429 Q432 Q435 Q438 Q441 Q447 Q474 Q471 Q498 Q450 Q477 Q453 Q480 Q456 Q483 Q459 Q486 Q462 Q489 Q465 Q492 Q468 Q549 Q501 Q525 Q504 Q507 Q510 Q513 Q516 Q519 Q522 Q528 Q555 Q552 Q531 Q558 Q534 Q537 Q540 Q543 Q546 Q609 Q561 Q585 Q564 Q567 Q570 Q573 Q576 Q579 Q582 Q588 Q612 Q591 Q594 Q597 Q600 Q603 Q606 Q615 Q618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99CC"/>
  </sheetPr>
  <dimension ref="B1:AK620"/>
  <sheetViews>
    <sheetView showGridLines="0" showRowColHeaders="0" view="pageBreakPreview" zoomScaleSheetLayoutView="70" workbookViewId="0">
      <selection activeCell="C21" sqref="C21:C23"/>
    </sheetView>
  </sheetViews>
  <sheetFormatPr defaultColWidth="9" defaultRowHeight="18.75"/>
  <cols>
    <col min="1" max="1" width="3" style="1" customWidth="1"/>
    <col min="2" max="5" width="9" style="1"/>
    <col min="6" max="6" width="3" style="1" customWidth="1"/>
    <col min="7" max="7" width="9" style="1"/>
    <col min="8" max="8" width="3" style="1" customWidth="1"/>
    <col min="9" max="9" width="9.125" style="1" customWidth="1"/>
    <col min="10" max="10" width="20.5" style="1" customWidth="1"/>
    <col min="11" max="12" width="6.375" style="75" customWidth="1"/>
    <col min="13" max="13" width="6.375" style="1" customWidth="1"/>
    <col min="14" max="15" width="3" style="1" customWidth="1"/>
    <col min="16" max="16" width="6.375" style="1" customWidth="1"/>
    <col min="17" max="17" width="11" style="1" bestFit="1" customWidth="1"/>
    <col min="18" max="23" width="3" style="1" customWidth="1"/>
    <col min="24" max="24" width="1" style="1" customWidth="1"/>
    <col min="25" max="25" width="0.875" style="1" customWidth="1"/>
    <col min="26" max="26" width="20.125" style="1" customWidth="1"/>
    <col min="27" max="37" width="20.125" style="1" hidden="1" customWidth="1"/>
    <col min="38" max="38" width="20.125" style="1" customWidth="1"/>
    <col min="39" max="16384" width="9" style="1"/>
  </cols>
  <sheetData>
    <row r="1" spans="2:36">
      <c r="B1" s="240" t="s">
        <v>488</v>
      </c>
      <c r="C1" s="241"/>
      <c r="D1" s="241"/>
      <c r="E1" s="241"/>
      <c r="F1" s="241"/>
      <c r="G1" s="241"/>
      <c r="H1" s="241"/>
      <c r="I1" s="241"/>
      <c r="J1" s="241"/>
      <c r="K1" s="241"/>
      <c r="L1" s="241"/>
      <c r="M1" s="241"/>
      <c r="N1" s="241"/>
      <c r="O1" s="241"/>
      <c r="P1" s="241"/>
      <c r="Q1" s="241"/>
      <c r="R1" s="241"/>
      <c r="S1" s="241"/>
      <c r="T1" s="241"/>
      <c r="U1" s="241"/>
      <c r="V1" s="241"/>
    </row>
    <row r="2" spans="2:36">
      <c r="B2" s="241"/>
      <c r="C2" s="241"/>
      <c r="D2" s="241"/>
      <c r="E2" s="241"/>
      <c r="F2" s="241"/>
      <c r="G2" s="241"/>
      <c r="H2" s="241"/>
      <c r="I2" s="241"/>
      <c r="J2" s="241"/>
      <c r="K2" s="241"/>
      <c r="L2" s="241"/>
      <c r="M2" s="241"/>
      <c r="N2" s="241"/>
      <c r="O2" s="241"/>
      <c r="P2" s="241"/>
      <c r="Q2" s="241"/>
      <c r="R2" s="241"/>
      <c r="S2" s="241"/>
      <c r="T2" s="241"/>
      <c r="U2" s="241"/>
      <c r="V2" s="241"/>
    </row>
    <row r="4" spans="2:36" ht="19.5" thickBot="1">
      <c r="B4" s="5" t="s">
        <v>277</v>
      </c>
      <c r="C4" s="192" t="str">
        <f>IF(基本登録情報!$C7="","",基本登録情報!$C7)</f>
        <v/>
      </c>
      <c r="D4" s="192"/>
      <c r="E4" s="192"/>
      <c r="I4" s="5" t="s">
        <v>145</v>
      </c>
      <c r="J4" s="193" t="str">
        <f>IF(基本登録情報!$C15="","",基本登録情報!$C15)</f>
        <v/>
      </c>
      <c r="K4" s="193"/>
      <c r="L4" s="74" t="s">
        <v>456</v>
      </c>
      <c r="M4" s="65"/>
      <c r="N4" s="65"/>
      <c r="O4" s="65"/>
      <c r="P4" s="42"/>
    </row>
    <row r="5" spans="2:36">
      <c r="B5" s="5"/>
      <c r="I5" s="5"/>
      <c r="J5" s="73"/>
      <c r="L5" s="76"/>
      <c r="M5" s="41"/>
      <c r="N5" s="41"/>
      <c r="O5" s="41"/>
      <c r="Q5" s="185" t="s">
        <v>181</v>
      </c>
      <c r="R5" s="178"/>
      <c r="S5" s="178" t="s">
        <v>182</v>
      </c>
      <c r="T5" s="178"/>
      <c r="U5" s="178"/>
      <c r="V5" s="137"/>
    </row>
    <row r="6" spans="2:36">
      <c r="B6" s="5" t="s">
        <v>2</v>
      </c>
      <c r="C6" s="192" t="str">
        <f>IF(基本登録情報!$C10="","",基本登録情報!$C10)</f>
        <v/>
      </c>
      <c r="D6" s="192"/>
      <c r="E6" s="192"/>
      <c r="F6" s="1" t="s">
        <v>1</v>
      </c>
      <c r="I6" s="5" t="s">
        <v>7</v>
      </c>
      <c r="J6" s="193" t="str">
        <f>IF(基本登録情報!$C16="","",基本登録情報!$C16)</f>
        <v/>
      </c>
      <c r="K6" s="193"/>
      <c r="L6" s="74"/>
      <c r="M6" s="65"/>
      <c r="N6" s="65"/>
      <c r="O6" s="65"/>
      <c r="Q6" s="122"/>
      <c r="R6" s="179"/>
      <c r="S6" s="179"/>
      <c r="T6" s="179"/>
      <c r="U6" s="179"/>
      <c r="V6" s="138"/>
    </row>
    <row r="7" spans="2:36">
      <c r="B7" s="5"/>
      <c r="I7" s="5"/>
      <c r="J7" s="73"/>
      <c r="L7" s="76"/>
      <c r="M7" s="41"/>
      <c r="N7" s="41"/>
      <c r="O7" s="41"/>
      <c r="Q7" s="186">
        <f>COUNTA(Q21:Q620)</f>
        <v>0</v>
      </c>
      <c r="R7" s="187"/>
      <c r="S7" s="180">
        <f>Q7*1000</f>
        <v>0</v>
      </c>
      <c r="T7" s="180"/>
      <c r="U7" s="180"/>
      <c r="V7" s="181"/>
    </row>
    <row r="8" spans="2:36" ht="19.5" thickBot="1">
      <c r="B8" s="5" t="s">
        <v>4</v>
      </c>
      <c r="C8" s="192" t="str">
        <f>IF(基本登録情報!$C12="","",基本登録情報!$C12)</f>
        <v/>
      </c>
      <c r="D8" s="192"/>
      <c r="E8" s="192"/>
      <c r="F8" s="1" t="s">
        <v>1</v>
      </c>
      <c r="I8" s="5" t="s">
        <v>8</v>
      </c>
      <c r="J8" s="193" t="str">
        <f>IF(基本登録情報!$C17="","",基本登録情報!$C17)</f>
        <v/>
      </c>
      <c r="K8" s="193"/>
      <c r="L8" s="74"/>
      <c r="M8" s="65"/>
      <c r="N8" s="65"/>
      <c r="O8" s="65"/>
      <c r="Q8" s="188"/>
      <c r="R8" s="189"/>
      <c r="S8" s="182"/>
      <c r="T8" s="182"/>
      <c r="U8" s="182"/>
      <c r="V8" s="183"/>
    </row>
    <row r="9" spans="2:36" ht="19.5" thickBot="1"/>
    <row r="10" spans="2:36">
      <c r="B10" s="190" t="s">
        <v>186</v>
      </c>
      <c r="C10" s="200" t="str">
        <f>IFERROR(HLOOKUP(1,AC10:AJ11,2,FALSE),"")</f>
        <v/>
      </c>
      <c r="D10" s="200"/>
      <c r="E10" s="200"/>
      <c r="F10" s="200"/>
      <c r="G10" s="200"/>
      <c r="H10" s="200"/>
      <c r="I10" s="200"/>
      <c r="J10" s="200"/>
      <c r="K10" s="200"/>
      <c r="L10" s="200"/>
      <c r="M10" s="200"/>
      <c r="N10" s="200"/>
      <c r="O10" s="200"/>
      <c r="P10" s="200"/>
      <c r="Q10" s="200"/>
      <c r="R10" s="200"/>
      <c r="S10" s="200"/>
      <c r="T10" s="200"/>
      <c r="U10" s="200"/>
      <c r="V10" s="200"/>
      <c r="AB10" s="12" t="s">
        <v>187</v>
      </c>
      <c r="AC10" s="13"/>
      <c r="AD10" s="13"/>
      <c r="AE10" s="13"/>
      <c r="AF10" s="13"/>
      <c r="AG10" s="13"/>
      <c r="AH10" s="13">
        <f>IF(SUM(AH21:AH620)=0,0,1)</f>
        <v>0</v>
      </c>
      <c r="AI10" s="43">
        <f>IF(SUM(AI21:AI620)=0,0,1)</f>
        <v>0</v>
      </c>
      <c r="AJ10" s="43">
        <f>IF(SUM(AJ21:AJ620)=0,0,1)</f>
        <v>0</v>
      </c>
    </row>
    <row r="11" spans="2:36" ht="19.5" thickBot="1">
      <c r="B11" s="191"/>
      <c r="C11" s="201"/>
      <c r="D11" s="201"/>
      <c r="E11" s="201"/>
      <c r="F11" s="201"/>
      <c r="G11" s="201"/>
      <c r="H11" s="201"/>
      <c r="I11" s="201"/>
      <c r="J11" s="201"/>
      <c r="K11" s="201"/>
      <c r="L11" s="201"/>
      <c r="M11" s="201"/>
      <c r="N11" s="201"/>
      <c r="O11" s="201"/>
      <c r="P11" s="201"/>
      <c r="Q11" s="201"/>
      <c r="R11" s="201"/>
      <c r="S11" s="201"/>
      <c r="T11" s="201"/>
      <c r="U11" s="201"/>
      <c r="V11" s="201"/>
      <c r="AB11" s="14"/>
      <c r="AC11" s="41"/>
      <c r="AD11" s="41"/>
      <c r="AE11" s="41"/>
      <c r="AF11" s="41"/>
      <c r="AG11" s="41"/>
      <c r="AH11" s="41" t="s">
        <v>194</v>
      </c>
      <c r="AI11" s="44" t="s">
        <v>196</v>
      </c>
      <c r="AJ11" s="44" t="s">
        <v>231</v>
      </c>
    </row>
    <row r="12" spans="2:36">
      <c r="AB12" s="14"/>
      <c r="AC12" s="41"/>
      <c r="AD12" s="41"/>
      <c r="AE12" s="41"/>
      <c r="AF12" s="41"/>
      <c r="AG12" s="41"/>
      <c r="AH12" s="41"/>
      <c r="AI12" s="44"/>
      <c r="AJ12" s="44"/>
    </row>
    <row r="13" spans="2:36" ht="19.5" thickBot="1">
      <c r="AB13" s="14"/>
      <c r="AC13" s="41"/>
      <c r="AD13" s="41"/>
      <c r="AE13" s="41"/>
      <c r="AF13" s="41"/>
      <c r="AG13" s="41"/>
      <c r="AH13" s="41"/>
      <c r="AI13" s="44"/>
      <c r="AJ13" s="44"/>
    </row>
    <row r="14" spans="2:36">
      <c r="B14" s="17" t="s">
        <v>197</v>
      </c>
      <c r="C14" s="18" t="s">
        <v>158</v>
      </c>
      <c r="D14" s="242" t="s">
        <v>159</v>
      </c>
      <c r="E14" s="242"/>
      <c r="F14" s="242"/>
      <c r="G14" s="242" t="s">
        <v>160</v>
      </c>
      <c r="H14" s="242"/>
      <c r="I14" s="242"/>
      <c r="J14" s="63" t="s">
        <v>454</v>
      </c>
      <c r="K14" s="243" t="s">
        <v>455</v>
      </c>
      <c r="L14" s="244"/>
      <c r="M14" s="242" t="s">
        <v>161</v>
      </c>
      <c r="N14" s="242"/>
      <c r="O14" s="242"/>
      <c r="P14" s="242" t="s">
        <v>179</v>
      </c>
      <c r="Q14" s="242"/>
      <c r="R14" s="242" t="s">
        <v>180</v>
      </c>
      <c r="S14" s="242"/>
      <c r="T14" s="242"/>
      <c r="U14" s="242"/>
      <c r="V14" s="245"/>
      <c r="AB14" s="14"/>
      <c r="AC14" s="41"/>
      <c r="AD14" s="41"/>
      <c r="AE14" s="41"/>
      <c r="AF14" s="41"/>
      <c r="AG14" s="41"/>
      <c r="AH14" s="41"/>
      <c r="AI14" s="44"/>
      <c r="AJ14" s="44"/>
    </row>
    <row r="15" spans="2:36">
      <c r="B15" s="234"/>
      <c r="C15" s="236">
        <v>0</v>
      </c>
      <c r="D15" s="236" t="s">
        <v>199</v>
      </c>
      <c r="E15" s="236"/>
      <c r="F15" s="236"/>
      <c r="G15" s="236" t="s">
        <v>200</v>
      </c>
      <c r="H15" s="236"/>
      <c r="I15" s="236"/>
      <c r="J15" s="246" t="s">
        <v>457</v>
      </c>
      <c r="K15" s="237" t="s">
        <v>491</v>
      </c>
      <c r="L15" s="238"/>
      <c r="M15" s="236" t="s">
        <v>185</v>
      </c>
      <c r="N15" s="236"/>
      <c r="O15" s="236"/>
      <c r="P15" s="19" t="s">
        <v>169</v>
      </c>
      <c r="Q15" s="19" t="s">
        <v>147</v>
      </c>
      <c r="R15" s="20"/>
      <c r="S15" s="19" t="s">
        <v>162</v>
      </c>
      <c r="T15" s="20" t="s">
        <v>178</v>
      </c>
      <c r="U15" s="19" t="s">
        <v>163</v>
      </c>
      <c r="V15" s="36" t="s">
        <v>204</v>
      </c>
      <c r="AB15" s="14"/>
      <c r="AC15" s="41"/>
      <c r="AD15" s="41"/>
      <c r="AE15" s="41"/>
      <c r="AF15" s="41"/>
      <c r="AG15" s="41"/>
      <c r="AH15" s="41"/>
      <c r="AI15" s="44"/>
      <c r="AJ15" s="44"/>
    </row>
    <row r="16" spans="2:36">
      <c r="B16" s="234"/>
      <c r="C16" s="236"/>
      <c r="D16" s="236"/>
      <c r="E16" s="236"/>
      <c r="F16" s="236"/>
      <c r="G16" s="236"/>
      <c r="H16" s="236"/>
      <c r="I16" s="236"/>
      <c r="J16" s="222"/>
      <c r="K16" s="213"/>
      <c r="L16" s="214"/>
      <c r="M16" s="236"/>
      <c r="N16" s="236"/>
      <c r="O16" s="236"/>
      <c r="P16" s="19" t="s">
        <v>170</v>
      </c>
      <c r="Q16" s="19" t="s">
        <v>146</v>
      </c>
      <c r="R16" s="20"/>
      <c r="S16" s="19"/>
      <c r="T16" s="20" t="s">
        <v>156</v>
      </c>
      <c r="U16" s="19" t="s">
        <v>202</v>
      </c>
      <c r="V16" s="36" t="s">
        <v>205</v>
      </c>
      <c r="AB16" s="14"/>
      <c r="AC16" s="41"/>
      <c r="AD16" s="41"/>
      <c r="AE16" s="41"/>
      <c r="AF16" s="41"/>
      <c r="AG16" s="41"/>
      <c r="AH16" s="41"/>
      <c r="AI16" s="44"/>
      <c r="AJ16" s="44"/>
    </row>
    <row r="17" spans="2:36" ht="19.5" thickBot="1">
      <c r="B17" s="235"/>
      <c r="C17" s="21" t="s">
        <v>168</v>
      </c>
      <c r="D17" s="239"/>
      <c r="E17" s="239"/>
      <c r="F17" s="239"/>
      <c r="G17" s="239"/>
      <c r="H17" s="239"/>
      <c r="I17" s="239"/>
      <c r="J17" s="62"/>
      <c r="K17" s="209"/>
      <c r="L17" s="210"/>
      <c r="M17" s="239"/>
      <c r="N17" s="239"/>
      <c r="O17" s="239"/>
      <c r="P17" s="21" t="s">
        <v>198</v>
      </c>
      <c r="Q17" s="21" t="s">
        <v>201</v>
      </c>
      <c r="R17" s="22"/>
      <c r="S17" s="21"/>
      <c r="T17" s="22" t="s">
        <v>206</v>
      </c>
      <c r="U17" s="21" t="s">
        <v>203</v>
      </c>
      <c r="V17" s="37" t="s">
        <v>207</v>
      </c>
      <c r="AB17" s="14"/>
      <c r="AC17" s="41"/>
      <c r="AD17" s="41"/>
      <c r="AE17" s="41"/>
      <c r="AF17" s="41"/>
      <c r="AG17" s="41"/>
      <c r="AH17" s="41"/>
      <c r="AI17" s="44"/>
      <c r="AJ17" s="44"/>
    </row>
    <row r="18" spans="2:36" ht="19.5" thickTop="1">
      <c r="B18" s="223"/>
      <c r="C18" s="221"/>
      <c r="D18" s="215"/>
      <c r="E18" s="216"/>
      <c r="F18" s="217"/>
      <c r="G18" s="215"/>
      <c r="H18" s="216"/>
      <c r="I18" s="217"/>
      <c r="J18" s="221"/>
      <c r="K18" s="211"/>
      <c r="L18" s="212"/>
      <c r="M18" s="67"/>
      <c r="N18" s="68"/>
      <c r="O18" s="69"/>
      <c r="P18" s="19"/>
      <c r="Q18" s="19"/>
      <c r="R18" s="23"/>
      <c r="S18" s="24"/>
      <c r="T18" s="23"/>
      <c r="U18" s="24"/>
      <c r="V18" s="38"/>
      <c r="AB18" s="14"/>
      <c r="AC18" s="41"/>
      <c r="AD18" s="41"/>
      <c r="AE18" s="41"/>
      <c r="AF18" s="41"/>
      <c r="AG18" s="41"/>
      <c r="AH18" s="41"/>
      <c r="AI18" s="44"/>
      <c r="AJ18" s="44"/>
    </row>
    <row r="19" spans="2:36" ht="19.5" thickBot="1">
      <c r="B19" s="224"/>
      <c r="C19" s="222"/>
      <c r="D19" s="218"/>
      <c r="E19" s="219"/>
      <c r="F19" s="220"/>
      <c r="G19" s="218"/>
      <c r="H19" s="219"/>
      <c r="I19" s="220"/>
      <c r="J19" s="222"/>
      <c r="K19" s="213"/>
      <c r="L19" s="214"/>
      <c r="M19" s="70"/>
      <c r="N19" s="71"/>
      <c r="O19" s="72"/>
      <c r="P19" s="19"/>
      <c r="Q19" s="19"/>
      <c r="R19" s="20"/>
      <c r="S19" s="19"/>
      <c r="T19" s="20"/>
      <c r="U19" s="19"/>
      <c r="V19" s="36"/>
      <c r="AB19" s="15"/>
      <c r="AC19" s="16"/>
      <c r="AD19" s="16"/>
      <c r="AE19" s="16"/>
      <c r="AF19" s="16"/>
      <c r="AG19" s="16"/>
      <c r="AH19" s="16"/>
      <c r="AI19" s="45"/>
      <c r="AJ19" s="45"/>
    </row>
    <row r="20" spans="2:36" ht="19.5" thickBot="1">
      <c r="B20" s="225"/>
      <c r="C20" s="21"/>
      <c r="D20" s="206"/>
      <c r="E20" s="207"/>
      <c r="F20" s="208"/>
      <c r="G20" s="206"/>
      <c r="H20" s="207"/>
      <c r="I20" s="208"/>
      <c r="J20" s="62"/>
      <c r="K20" s="209"/>
      <c r="L20" s="210"/>
      <c r="M20" s="206"/>
      <c r="N20" s="207"/>
      <c r="O20" s="208"/>
      <c r="P20" s="21"/>
      <c r="Q20" s="21"/>
      <c r="R20" s="22"/>
      <c r="S20" s="21"/>
      <c r="T20" s="22"/>
      <c r="U20" s="21"/>
      <c r="V20" s="37"/>
      <c r="X20" s="40"/>
      <c r="AB20" s="46" t="s">
        <v>188</v>
      </c>
      <c r="AC20" s="47" t="s">
        <v>189</v>
      </c>
      <c r="AD20" s="47" t="s">
        <v>190</v>
      </c>
      <c r="AE20" s="47" t="s">
        <v>191</v>
      </c>
      <c r="AF20" s="47" t="s">
        <v>192</v>
      </c>
      <c r="AG20" s="47" t="s">
        <v>228</v>
      </c>
      <c r="AH20" s="47" t="s">
        <v>193</v>
      </c>
      <c r="AI20" s="46" t="s">
        <v>195</v>
      </c>
      <c r="AJ20" s="46" t="s">
        <v>229</v>
      </c>
    </row>
    <row r="21" spans="2:36" ht="19.5" thickTop="1">
      <c r="B21" s="122">
        <v>1</v>
      </c>
      <c r="C21" s="162"/>
      <c r="D21" s="165"/>
      <c r="E21" s="171"/>
      <c r="F21" s="166"/>
      <c r="G21" s="165"/>
      <c r="H21" s="171"/>
      <c r="I21" s="166"/>
      <c r="J21" s="162"/>
      <c r="K21" s="227"/>
      <c r="L21" s="228"/>
      <c r="M21" s="165"/>
      <c r="N21" s="171"/>
      <c r="O21" s="166"/>
      <c r="P21" s="156" t="s">
        <v>169</v>
      </c>
      <c r="Q21" s="159"/>
      <c r="R21" s="153"/>
      <c r="S21" s="156" t="str">
        <f>IF($Q21="","",IF(OR(RIGHT($Q21,1)="m",RIGHT($Q21,1)="H"),"分",""))</f>
        <v/>
      </c>
      <c r="T21" s="153"/>
      <c r="U21" s="156" t="str">
        <f>IF($Q21="","",IF(OR(RIGHT($Q21,1)="m",RIGHT($Q21,1)="H"),"秒","m"))</f>
        <v/>
      </c>
      <c r="V21" s="153"/>
      <c r="AB21" s="44"/>
      <c r="AC21" s="1" t="str">
        <f>IF($Q21="","0",VLOOKUP($Q21,登録データ!$U$4:$V$19,2,FALSE))</f>
        <v>0</v>
      </c>
      <c r="AD21" s="1" t="str">
        <f>IF($V21="","00",IF(LEN($V21)=1,$V21*10,$V21))</f>
        <v>00</v>
      </c>
      <c r="AE21" s="1" t="str">
        <f>IF($Q21="","",IF(OR(RIGHT($Q21,1)="m",RIGHT($Q21,1)="H"),1,2))</f>
        <v/>
      </c>
      <c r="AF21" s="1" t="str">
        <f t="shared" ref="AF21:AF84" si="0">IF($AE21=2,IF($T21="","0000",CONCATENATE(RIGHT($T21+100,2),$AD21)),IF($T21="","000000",CONCATENATE(RIGHT($R21+100,2),RIGHT($T21+100,2),$AD21)))</f>
        <v>000000</v>
      </c>
      <c r="AG21" s="1" t="str">
        <f t="shared" ref="AG21:AG84" si="1">IF($Q21="","",CONCATENATE($AC21," ",IF($AE21=1,RIGHT($AF21+10000000,7),RIGHT($AF21+100000,5))))</f>
        <v/>
      </c>
      <c r="AH21" s="1">
        <f>IF(OR(RIGHT($Q21,1)="m",RIGHT($Q21,1)="H",RIGHT($Q21,1)="W",RIGHT($Q21,1)="C"),IF(VALUE($T21)&gt;59,1,0),0)</f>
        <v>0</v>
      </c>
      <c r="AI21" s="197" t="str">
        <f>IF($C21="","",IF($C21="@",0,IF(COUNTIF($C$21:$C$620,$C21)=1,0,1)))</f>
        <v/>
      </c>
      <c r="AJ21" s="197" t="str">
        <f>IF($M21="","",IF(OR($M21="東京都",$M21="北海道",$M21="大阪府",$M21="京都府",RIGHT($M21,1)="県"),0,1))</f>
        <v/>
      </c>
    </row>
    <row r="22" spans="2:36">
      <c r="B22" s="122"/>
      <c r="C22" s="163"/>
      <c r="D22" s="167"/>
      <c r="E22" s="233"/>
      <c r="F22" s="168"/>
      <c r="G22" s="167"/>
      <c r="H22" s="233"/>
      <c r="I22" s="168"/>
      <c r="J22" s="163"/>
      <c r="K22" s="229"/>
      <c r="L22" s="230"/>
      <c r="M22" s="167"/>
      <c r="N22" s="233"/>
      <c r="O22" s="168"/>
      <c r="P22" s="157"/>
      <c r="Q22" s="160"/>
      <c r="R22" s="154"/>
      <c r="S22" s="157"/>
      <c r="T22" s="154"/>
      <c r="U22" s="157"/>
      <c r="V22" s="154"/>
      <c r="AB22" s="44"/>
      <c r="AC22" s="1" t="str">
        <f>IF($Q22="","0",VLOOKUP($Q22,登録データ!$U$4:$V$19,2,FALSE))</f>
        <v>0</v>
      </c>
      <c r="AD22" s="1" t="str">
        <f t="shared" ref="AD22:AD85" si="2">IF($V22="","00",IF(LEN($V22)=1,$V22*10,$V22))</f>
        <v>00</v>
      </c>
      <c r="AE22" s="1" t="str">
        <f t="shared" ref="AE22:AE85" si="3">IF($Q22="","",IF(OR(RIGHT($Q22,1)="m",RIGHT($Q22,1)="H"),1,2))</f>
        <v/>
      </c>
      <c r="AF22" s="1" t="str">
        <f t="shared" si="0"/>
        <v>000000</v>
      </c>
      <c r="AG22" s="1" t="str">
        <f t="shared" si="1"/>
        <v/>
      </c>
      <c r="AH22" s="1">
        <f t="shared" ref="AH22:AH85" si="4">IF(OR(RIGHT($Q22,1)="m",RIGHT($Q22,1)="H",RIGHT($Q22,1)="W",RIGHT($Q22,1)="C"),IF(VALUE($T22)&gt;59,1,0),0)</f>
        <v>0</v>
      </c>
      <c r="AI22" s="197"/>
      <c r="AJ22" s="197"/>
    </row>
    <row r="23" spans="2:36" ht="19.5" thickBot="1">
      <c r="B23" s="196"/>
      <c r="C23" s="164"/>
      <c r="D23" s="169"/>
      <c r="E23" s="173"/>
      <c r="F23" s="170"/>
      <c r="G23" s="169"/>
      <c r="H23" s="173"/>
      <c r="I23" s="170"/>
      <c r="J23" s="164"/>
      <c r="K23" s="231"/>
      <c r="L23" s="232"/>
      <c r="M23" s="169"/>
      <c r="N23" s="173"/>
      <c r="O23" s="170"/>
      <c r="P23" s="158"/>
      <c r="Q23" s="161"/>
      <c r="R23" s="155"/>
      <c r="S23" s="205"/>
      <c r="T23" s="155"/>
      <c r="U23" s="205"/>
      <c r="V23" s="155"/>
      <c r="AB23" s="44"/>
      <c r="AC23" s="1" t="str">
        <f>IF($Q23="","0",VLOOKUP($Q23,登録データ!$U$4:$V$19,2,FALSE))</f>
        <v>0</v>
      </c>
      <c r="AD23" s="1" t="str">
        <f t="shared" si="2"/>
        <v>00</v>
      </c>
      <c r="AE23" s="1" t="str">
        <f t="shared" si="3"/>
        <v/>
      </c>
      <c r="AF23" s="1" t="str">
        <f t="shared" si="0"/>
        <v>000000</v>
      </c>
      <c r="AG23" s="1" t="str">
        <f t="shared" si="1"/>
        <v/>
      </c>
      <c r="AH23" s="1">
        <f t="shared" si="4"/>
        <v>0</v>
      </c>
      <c r="AI23" s="197"/>
      <c r="AJ23" s="197"/>
    </row>
    <row r="24" spans="2:36" ht="19.5" thickTop="1">
      <c r="B24" s="122">
        <v>2</v>
      </c>
      <c r="C24" s="162"/>
      <c r="D24" s="165"/>
      <c r="E24" s="171"/>
      <c r="F24" s="166"/>
      <c r="G24" s="165"/>
      <c r="H24" s="171"/>
      <c r="I24" s="166"/>
      <c r="J24" s="162"/>
      <c r="K24" s="227"/>
      <c r="L24" s="228"/>
      <c r="M24" s="165"/>
      <c r="N24" s="171"/>
      <c r="O24" s="166"/>
      <c r="P24" s="156" t="s">
        <v>169</v>
      </c>
      <c r="Q24" s="159"/>
      <c r="R24" s="153"/>
      <c r="S24" s="156" t="str">
        <f>IF($Q24="","",IF(OR(RIGHT($Q24,1)="m",RIGHT($Q24,1)="H"),"分",""))</f>
        <v/>
      </c>
      <c r="T24" s="153"/>
      <c r="U24" s="156" t="str">
        <f>IF($Q24="","",IF(OR(RIGHT($Q24,1)="m",RIGHT($Q24,1)="H"),"秒","m"))</f>
        <v/>
      </c>
      <c r="V24" s="153"/>
      <c r="AB24" s="44"/>
      <c r="AC24" s="1" t="str">
        <f>IF($Q24="","0",VLOOKUP($Q24,登録データ!$U$4:$V$19,2,FALSE))</f>
        <v>0</v>
      </c>
      <c r="AD24" s="1" t="str">
        <f t="shared" si="2"/>
        <v>00</v>
      </c>
      <c r="AE24" s="1" t="str">
        <f t="shared" si="3"/>
        <v/>
      </c>
      <c r="AF24" s="1" t="str">
        <f t="shared" si="0"/>
        <v>000000</v>
      </c>
      <c r="AG24" s="1" t="str">
        <f t="shared" si="1"/>
        <v/>
      </c>
      <c r="AH24" s="1">
        <f t="shared" si="4"/>
        <v>0</v>
      </c>
      <c r="AI24" s="197" t="str">
        <f>IF($C24="","",IF($C24="@",0,IF(COUNTIF($C$21:$C$620,$C24)=1,0,1)))</f>
        <v/>
      </c>
      <c r="AJ24" s="197" t="str">
        <f>IF($M24="","",IF(OR($M24="東京都",$M24="北海道",$M24="大阪府",$M24="京都府",RIGHT($M24,1)="県"),0,1))</f>
        <v/>
      </c>
    </row>
    <row r="25" spans="2:36">
      <c r="B25" s="122"/>
      <c r="C25" s="163"/>
      <c r="D25" s="167"/>
      <c r="E25" s="233"/>
      <c r="F25" s="168"/>
      <c r="G25" s="167"/>
      <c r="H25" s="233"/>
      <c r="I25" s="168"/>
      <c r="J25" s="163"/>
      <c r="K25" s="229"/>
      <c r="L25" s="230"/>
      <c r="M25" s="167"/>
      <c r="N25" s="233"/>
      <c r="O25" s="168"/>
      <c r="P25" s="157"/>
      <c r="Q25" s="160"/>
      <c r="R25" s="154"/>
      <c r="S25" s="157"/>
      <c r="T25" s="154"/>
      <c r="U25" s="157"/>
      <c r="V25" s="154"/>
      <c r="AB25" s="44"/>
      <c r="AC25" s="1" t="str">
        <f>IF($Q25="","0",VLOOKUP($Q25,登録データ!$U$4:$V$19,2,FALSE))</f>
        <v>0</v>
      </c>
      <c r="AD25" s="1" t="str">
        <f t="shared" si="2"/>
        <v>00</v>
      </c>
      <c r="AE25" s="1" t="str">
        <f t="shared" si="3"/>
        <v/>
      </c>
      <c r="AF25" s="1" t="str">
        <f t="shared" si="0"/>
        <v>000000</v>
      </c>
      <c r="AG25" s="1" t="str">
        <f t="shared" si="1"/>
        <v/>
      </c>
      <c r="AH25" s="1">
        <f t="shared" si="4"/>
        <v>0</v>
      </c>
      <c r="AI25" s="197"/>
      <c r="AJ25" s="197"/>
    </row>
    <row r="26" spans="2:36" ht="19.5" thickBot="1">
      <c r="B26" s="196"/>
      <c r="C26" s="164"/>
      <c r="D26" s="169"/>
      <c r="E26" s="173"/>
      <c r="F26" s="170"/>
      <c r="G26" s="169"/>
      <c r="H26" s="173"/>
      <c r="I26" s="170"/>
      <c r="J26" s="164"/>
      <c r="K26" s="231"/>
      <c r="L26" s="232"/>
      <c r="M26" s="169"/>
      <c r="N26" s="173"/>
      <c r="O26" s="170"/>
      <c r="P26" s="158"/>
      <c r="Q26" s="161"/>
      <c r="R26" s="155"/>
      <c r="S26" s="205"/>
      <c r="T26" s="155"/>
      <c r="U26" s="205"/>
      <c r="V26" s="155"/>
      <c r="AB26" s="44"/>
      <c r="AC26" s="1" t="str">
        <f>IF($Q26="","0",VLOOKUP($Q26,登録データ!$U$4:$V$19,2,FALSE))</f>
        <v>0</v>
      </c>
      <c r="AD26" s="1" t="str">
        <f t="shared" si="2"/>
        <v>00</v>
      </c>
      <c r="AE26" s="1" t="str">
        <f t="shared" si="3"/>
        <v/>
      </c>
      <c r="AF26" s="1" t="str">
        <f t="shared" si="0"/>
        <v>000000</v>
      </c>
      <c r="AG26" s="1" t="str">
        <f t="shared" si="1"/>
        <v/>
      </c>
      <c r="AH26" s="1">
        <f t="shared" si="4"/>
        <v>0</v>
      </c>
      <c r="AI26" s="197"/>
      <c r="AJ26" s="197"/>
    </row>
    <row r="27" spans="2:36" ht="19.5" thickTop="1">
      <c r="B27" s="122">
        <v>3</v>
      </c>
      <c r="C27" s="162"/>
      <c r="D27" s="165"/>
      <c r="E27" s="171"/>
      <c r="F27" s="166"/>
      <c r="G27" s="165"/>
      <c r="H27" s="171"/>
      <c r="I27" s="166"/>
      <c r="J27" s="162"/>
      <c r="K27" s="227"/>
      <c r="L27" s="228"/>
      <c r="M27" s="165"/>
      <c r="N27" s="171"/>
      <c r="O27" s="166"/>
      <c r="P27" s="156" t="s">
        <v>169</v>
      </c>
      <c r="Q27" s="159"/>
      <c r="R27" s="153"/>
      <c r="S27" s="156" t="str">
        <f t="shared" ref="S27" si="5">IF($Q27="","",IF(OR(RIGHT($Q27,1)="m",RIGHT($Q27,1)="H"),"分",""))</f>
        <v/>
      </c>
      <c r="T27" s="153"/>
      <c r="U27" s="156" t="str">
        <f t="shared" ref="U27" si="6">IF($Q27="","",IF(OR(RIGHT($Q27,1)="m",RIGHT($Q27,1)="H"),"秒","m"))</f>
        <v/>
      </c>
      <c r="V27" s="153"/>
      <c r="Z27" s="1" t="s">
        <v>491</v>
      </c>
      <c r="AB27" s="44"/>
      <c r="AC27" s="1" t="str">
        <f>IF($Q27="","0",VLOOKUP($Q27,登録データ!$U$4:$V$19,2,FALSE))</f>
        <v>0</v>
      </c>
      <c r="AD27" s="1" t="str">
        <f t="shared" si="2"/>
        <v>00</v>
      </c>
      <c r="AE27" s="1" t="str">
        <f t="shared" si="3"/>
        <v/>
      </c>
      <c r="AF27" s="1" t="str">
        <f t="shared" si="0"/>
        <v>000000</v>
      </c>
      <c r="AG27" s="1" t="str">
        <f t="shared" si="1"/>
        <v/>
      </c>
      <c r="AH27" s="1">
        <f t="shared" si="4"/>
        <v>0</v>
      </c>
      <c r="AI27" s="197" t="str">
        <f>IF($C27="","",IF($C27="@",0,IF(COUNTIF($C$21:$C$620,$C27)=1,0,1)))</f>
        <v/>
      </c>
      <c r="AJ27" s="197" t="str">
        <f>IF($M27="","",IF(OR($M27="東京都",$M27="北海道",$M27="大阪府",$M27="京都府",RIGHT($M27,1)="県"),0,1))</f>
        <v/>
      </c>
    </row>
    <row r="28" spans="2:36">
      <c r="B28" s="122"/>
      <c r="C28" s="163"/>
      <c r="D28" s="167"/>
      <c r="E28" s="233"/>
      <c r="F28" s="168"/>
      <c r="G28" s="167"/>
      <c r="H28" s="233"/>
      <c r="I28" s="168"/>
      <c r="J28" s="163"/>
      <c r="K28" s="229"/>
      <c r="L28" s="230"/>
      <c r="M28" s="167"/>
      <c r="N28" s="233"/>
      <c r="O28" s="168"/>
      <c r="P28" s="157"/>
      <c r="Q28" s="160"/>
      <c r="R28" s="154"/>
      <c r="S28" s="157"/>
      <c r="T28" s="154"/>
      <c r="U28" s="157"/>
      <c r="V28" s="154"/>
      <c r="AB28" s="44"/>
      <c r="AC28" s="1" t="str">
        <f>IF($Q28="","0",VLOOKUP($Q28,登録データ!$U$4:$V$19,2,FALSE))</f>
        <v>0</v>
      </c>
      <c r="AD28" s="1" t="str">
        <f t="shared" si="2"/>
        <v>00</v>
      </c>
      <c r="AE28" s="1" t="str">
        <f t="shared" si="3"/>
        <v/>
      </c>
      <c r="AF28" s="1" t="str">
        <f t="shared" si="0"/>
        <v>000000</v>
      </c>
      <c r="AG28" s="1" t="str">
        <f t="shared" si="1"/>
        <v/>
      </c>
      <c r="AH28" s="1">
        <f t="shared" si="4"/>
        <v>0</v>
      </c>
      <c r="AI28" s="197"/>
      <c r="AJ28" s="197"/>
    </row>
    <row r="29" spans="2:36" ht="19.5" thickBot="1">
      <c r="B29" s="196"/>
      <c r="C29" s="164"/>
      <c r="D29" s="169"/>
      <c r="E29" s="173"/>
      <c r="F29" s="170"/>
      <c r="G29" s="169"/>
      <c r="H29" s="173"/>
      <c r="I29" s="170"/>
      <c r="J29" s="164"/>
      <c r="K29" s="231"/>
      <c r="L29" s="232"/>
      <c r="M29" s="169"/>
      <c r="N29" s="173"/>
      <c r="O29" s="170"/>
      <c r="P29" s="158"/>
      <c r="Q29" s="161"/>
      <c r="R29" s="155"/>
      <c r="S29" s="205"/>
      <c r="T29" s="155"/>
      <c r="U29" s="205"/>
      <c r="V29" s="155"/>
      <c r="AB29" s="44"/>
      <c r="AC29" s="1" t="str">
        <f>IF($Q29="","0",VLOOKUP($Q29,登録データ!$U$4:$V$19,2,FALSE))</f>
        <v>0</v>
      </c>
      <c r="AD29" s="1" t="str">
        <f t="shared" si="2"/>
        <v>00</v>
      </c>
      <c r="AE29" s="1" t="str">
        <f t="shared" si="3"/>
        <v/>
      </c>
      <c r="AF29" s="1" t="str">
        <f t="shared" si="0"/>
        <v>000000</v>
      </c>
      <c r="AG29" s="1" t="str">
        <f t="shared" si="1"/>
        <v/>
      </c>
      <c r="AH29" s="1">
        <f t="shared" si="4"/>
        <v>0</v>
      </c>
      <c r="AI29" s="197"/>
      <c r="AJ29" s="197"/>
    </row>
    <row r="30" spans="2:36" ht="19.5" thickTop="1">
      <c r="B30" s="122">
        <v>4</v>
      </c>
      <c r="C30" s="162"/>
      <c r="D30" s="165"/>
      <c r="E30" s="171"/>
      <c r="F30" s="166"/>
      <c r="G30" s="165"/>
      <c r="H30" s="171"/>
      <c r="I30" s="166"/>
      <c r="J30" s="162"/>
      <c r="K30" s="227"/>
      <c r="L30" s="228"/>
      <c r="M30" s="165"/>
      <c r="N30" s="171"/>
      <c r="O30" s="166"/>
      <c r="P30" s="156" t="s">
        <v>169</v>
      </c>
      <c r="Q30" s="159"/>
      <c r="R30" s="153"/>
      <c r="S30" s="156" t="str">
        <f t="shared" ref="S30" si="7">IF($Q30="","",IF(OR(RIGHT($Q30,1)="m",RIGHT($Q30,1)="H"),"分",""))</f>
        <v/>
      </c>
      <c r="T30" s="153"/>
      <c r="U30" s="156" t="str">
        <f t="shared" ref="U30" si="8">IF($Q30="","",IF(OR(RIGHT($Q30,1)="m",RIGHT($Q30,1)="H"),"秒","m"))</f>
        <v/>
      </c>
      <c r="V30" s="153"/>
      <c r="AB30" s="44"/>
      <c r="AC30" s="1" t="str">
        <f>IF($Q30="","0",VLOOKUP($Q30,登録データ!$U$4:$V$19,2,FALSE))</f>
        <v>0</v>
      </c>
      <c r="AD30" s="1" t="str">
        <f t="shared" si="2"/>
        <v>00</v>
      </c>
      <c r="AE30" s="1" t="str">
        <f t="shared" si="3"/>
        <v/>
      </c>
      <c r="AF30" s="1" t="str">
        <f t="shared" si="0"/>
        <v>000000</v>
      </c>
      <c r="AG30" s="1" t="str">
        <f t="shared" si="1"/>
        <v/>
      </c>
      <c r="AH30" s="1">
        <f t="shared" si="4"/>
        <v>0</v>
      </c>
      <c r="AI30" s="197" t="str">
        <f>IF($C30="","",IF($C30="@",0,IF(COUNTIF($C$21:$C$620,$C30)=1,0,1)))</f>
        <v/>
      </c>
      <c r="AJ30" s="197" t="str">
        <f>IF($M30="","",IF(OR($M30="東京都",$M30="北海道",$M30="大阪府",$M30="京都府",RIGHT($M30,1)="県"),0,1))</f>
        <v/>
      </c>
    </row>
    <row r="31" spans="2:36">
      <c r="B31" s="122"/>
      <c r="C31" s="163"/>
      <c r="D31" s="167"/>
      <c r="E31" s="172"/>
      <c r="F31" s="168"/>
      <c r="G31" s="167"/>
      <c r="H31" s="172"/>
      <c r="I31" s="168"/>
      <c r="J31" s="163"/>
      <c r="K31" s="229"/>
      <c r="L31" s="230"/>
      <c r="M31" s="167"/>
      <c r="N31" s="172"/>
      <c r="O31" s="168"/>
      <c r="P31" s="157"/>
      <c r="Q31" s="160"/>
      <c r="R31" s="154"/>
      <c r="S31" s="157"/>
      <c r="T31" s="154"/>
      <c r="U31" s="157"/>
      <c r="V31" s="154"/>
      <c r="AB31" s="44"/>
      <c r="AC31" s="1" t="str">
        <f>IF($Q31="","0",VLOOKUP($Q31,登録データ!$U$4:$V$19,2,FALSE))</f>
        <v>0</v>
      </c>
      <c r="AD31" s="1" t="str">
        <f t="shared" si="2"/>
        <v>00</v>
      </c>
      <c r="AE31" s="1" t="str">
        <f t="shared" si="3"/>
        <v/>
      </c>
      <c r="AF31" s="1" t="str">
        <f t="shared" si="0"/>
        <v>000000</v>
      </c>
      <c r="AG31" s="1" t="str">
        <f t="shared" si="1"/>
        <v/>
      </c>
      <c r="AH31" s="1">
        <f t="shared" si="4"/>
        <v>0</v>
      </c>
      <c r="AI31" s="197"/>
      <c r="AJ31" s="197"/>
    </row>
    <row r="32" spans="2:36" ht="19.5" thickBot="1">
      <c r="B32" s="196"/>
      <c r="C32" s="164"/>
      <c r="D32" s="169"/>
      <c r="E32" s="173"/>
      <c r="F32" s="170"/>
      <c r="G32" s="169"/>
      <c r="H32" s="173"/>
      <c r="I32" s="170"/>
      <c r="J32" s="164"/>
      <c r="K32" s="231"/>
      <c r="L32" s="232"/>
      <c r="M32" s="169"/>
      <c r="N32" s="173"/>
      <c r="O32" s="170"/>
      <c r="P32" s="158"/>
      <c r="Q32" s="226"/>
      <c r="R32" s="155"/>
      <c r="S32" s="205"/>
      <c r="T32" s="155"/>
      <c r="U32" s="205"/>
      <c r="V32" s="155"/>
      <c r="AB32" s="44"/>
      <c r="AC32" s="1" t="str">
        <f>IF($Q32="","0",VLOOKUP($Q32,登録データ!$U$4:$V$19,2,FALSE))</f>
        <v>0</v>
      </c>
      <c r="AD32" s="1" t="str">
        <f t="shared" si="2"/>
        <v>00</v>
      </c>
      <c r="AE32" s="1" t="str">
        <f t="shared" si="3"/>
        <v/>
      </c>
      <c r="AF32" s="1" t="str">
        <f t="shared" si="0"/>
        <v>000000</v>
      </c>
      <c r="AG32" s="1" t="str">
        <f t="shared" si="1"/>
        <v/>
      </c>
      <c r="AH32" s="1">
        <f t="shared" si="4"/>
        <v>0</v>
      </c>
      <c r="AI32" s="197"/>
      <c r="AJ32" s="197"/>
    </row>
    <row r="33" spans="2:36" ht="19.5" thickTop="1">
      <c r="B33" s="122">
        <v>5</v>
      </c>
      <c r="C33" s="162"/>
      <c r="D33" s="165"/>
      <c r="E33" s="171"/>
      <c r="F33" s="166"/>
      <c r="G33" s="165"/>
      <c r="H33" s="171"/>
      <c r="I33" s="166"/>
      <c r="J33" s="162"/>
      <c r="K33" s="227"/>
      <c r="L33" s="228"/>
      <c r="M33" s="165"/>
      <c r="N33" s="171"/>
      <c r="O33" s="166"/>
      <c r="P33" s="156" t="s">
        <v>169</v>
      </c>
      <c r="Q33" s="159"/>
      <c r="R33" s="153"/>
      <c r="S33" s="156" t="str">
        <f t="shared" ref="S33" si="9">IF($Q33="","",IF(OR(RIGHT($Q33,1)="m",RIGHT($Q33,1)="H"),"分",""))</f>
        <v/>
      </c>
      <c r="T33" s="153"/>
      <c r="U33" s="156" t="str">
        <f t="shared" ref="U33" si="10">IF($Q33="","",IF(OR(RIGHT($Q33,1)="m",RIGHT($Q33,1)="H"),"秒","m"))</f>
        <v/>
      </c>
      <c r="V33" s="153"/>
      <c r="AB33" s="44"/>
      <c r="AC33" s="1" t="str">
        <f>IF($Q33="","0",VLOOKUP($Q33,登録データ!$U$4:$V$19,2,FALSE))</f>
        <v>0</v>
      </c>
      <c r="AD33" s="1" t="str">
        <f t="shared" si="2"/>
        <v>00</v>
      </c>
      <c r="AE33" s="1" t="str">
        <f t="shared" si="3"/>
        <v/>
      </c>
      <c r="AF33" s="1" t="str">
        <f t="shared" si="0"/>
        <v>000000</v>
      </c>
      <c r="AG33" s="1" t="str">
        <f t="shared" si="1"/>
        <v/>
      </c>
      <c r="AH33" s="1">
        <f t="shared" si="4"/>
        <v>0</v>
      </c>
      <c r="AI33" s="197" t="str">
        <f>IF($C33="","",IF($C33="@",0,IF(COUNTIF($C$21:$C$620,$C33)=1,0,1)))</f>
        <v/>
      </c>
      <c r="AJ33" s="197" t="str">
        <f>IF($M33="","",IF(OR($M33="東京都",$M33="北海道",$M33="大阪府",$M33="京都府",RIGHT($M33,1)="県"),0,1))</f>
        <v/>
      </c>
    </row>
    <row r="34" spans="2:36">
      <c r="B34" s="122"/>
      <c r="C34" s="163"/>
      <c r="D34" s="167"/>
      <c r="E34" s="172"/>
      <c r="F34" s="168"/>
      <c r="G34" s="167"/>
      <c r="H34" s="172"/>
      <c r="I34" s="168"/>
      <c r="J34" s="163"/>
      <c r="K34" s="229"/>
      <c r="L34" s="230"/>
      <c r="M34" s="167"/>
      <c r="N34" s="172"/>
      <c r="O34" s="168"/>
      <c r="P34" s="157"/>
      <c r="Q34" s="160"/>
      <c r="R34" s="154"/>
      <c r="S34" s="157"/>
      <c r="T34" s="154"/>
      <c r="U34" s="157"/>
      <c r="V34" s="154"/>
      <c r="AB34" s="44"/>
      <c r="AC34" s="1" t="str">
        <f>IF($Q34="","0",VLOOKUP($Q34,登録データ!$U$4:$V$19,2,FALSE))</f>
        <v>0</v>
      </c>
      <c r="AD34" s="1" t="str">
        <f t="shared" si="2"/>
        <v>00</v>
      </c>
      <c r="AE34" s="1" t="str">
        <f t="shared" si="3"/>
        <v/>
      </c>
      <c r="AF34" s="1" t="str">
        <f t="shared" si="0"/>
        <v>000000</v>
      </c>
      <c r="AG34" s="1" t="str">
        <f t="shared" si="1"/>
        <v/>
      </c>
      <c r="AH34" s="1">
        <f t="shared" si="4"/>
        <v>0</v>
      </c>
      <c r="AI34" s="197"/>
      <c r="AJ34" s="197"/>
    </row>
    <row r="35" spans="2:36" ht="19.5" thickBot="1">
      <c r="B35" s="196"/>
      <c r="C35" s="164"/>
      <c r="D35" s="169"/>
      <c r="E35" s="173"/>
      <c r="F35" s="170"/>
      <c r="G35" s="169"/>
      <c r="H35" s="173"/>
      <c r="I35" s="170"/>
      <c r="J35" s="164"/>
      <c r="K35" s="231"/>
      <c r="L35" s="232"/>
      <c r="M35" s="169"/>
      <c r="N35" s="173"/>
      <c r="O35" s="170"/>
      <c r="P35" s="158"/>
      <c r="Q35" s="226"/>
      <c r="R35" s="155"/>
      <c r="S35" s="205"/>
      <c r="T35" s="155"/>
      <c r="U35" s="205"/>
      <c r="V35" s="155"/>
      <c r="AB35" s="44"/>
      <c r="AC35" s="1" t="str">
        <f>IF($Q35="","0",VLOOKUP($Q35,登録データ!$U$4:$V$19,2,FALSE))</f>
        <v>0</v>
      </c>
      <c r="AD35" s="1" t="str">
        <f t="shared" si="2"/>
        <v>00</v>
      </c>
      <c r="AE35" s="1" t="str">
        <f t="shared" si="3"/>
        <v/>
      </c>
      <c r="AF35" s="1" t="str">
        <f t="shared" si="0"/>
        <v>000000</v>
      </c>
      <c r="AG35" s="1" t="str">
        <f t="shared" si="1"/>
        <v/>
      </c>
      <c r="AH35" s="1">
        <f t="shared" si="4"/>
        <v>0</v>
      </c>
      <c r="AI35" s="197"/>
      <c r="AJ35" s="197"/>
    </row>
    <row r="36" spans="2:36" ht="19.5" thickTop="1">
      <c r="B36" s="122">
        <v>6</v>
      </c>
      <c r="C36" s="162"/>
      <c r="D36" s="165"/>
      <c r="E36" s="171"/>
      <c r="F36" s="166"/>
      <c r="G36" s="165"/>
      <c r="H36" s="171"/>
      <c r="I36" s="166"/>
      <c r="J36" s="162"/>
      <c r="K36" s="227"/>
      <c r="L36" s="228"/>
      <c r="M36" s="165"/>
      <c r="N36" s="171"/>
      <c r="O36" s="166"/>
      <c r="P36" s="156" t="s">
        <v>169</v>
      </c>
      <c r="Q36" s="159"/>
      <c r="R36" s="153"/>
      <c r="S36" s="156" t="str">
        <f t="shared" ref="S36" si="11">IF($Q36="","",IF(OR(RIGHT($Q36,1)="m",RIGHT($Q36,1)="H"),"分",""))</f>
        <v/>
      </c>
      <c r="T36" s="153"/>
      <c r="U36" s="156" t="str">
        <f t="shared" ref="U36" si="12">IF($Q36="","",IF(OR(RIGHT($Q36,1)="m",RIGHT($Q36,1)="H"),"秒","m"))</f>
        <v/>
      </c>
      <c r="V36" s="153"/>
      <c r="AB36" s="44"/>
      <c r="AC36" s="1" t="str">
        <f>IF($Q36="","0",VLOOKUP($Q36,登録データ!$U$4:$V$19,2,FALSE))</f>
        <v>0</v>
      </c>
      <c r="AD36" s="1" t="str">
        <f t="shared" si="2"/>
        <v>00</v>
      </c>
      <c r="AE36" s="1" t="str">
        <f t="shared" si="3"/>
        <v/>
      </c>
      <c r="AF36" s="1" t="str">
        <f t="shared" si="0"/>
        <v>000000</v>
      </c>
      <c r="AG36" s="1" t="str">
        <f t="shared" si="1"/>
        <v/>
      </c>
      <c r="AH36" s="1">
        <f t="shared" si="4"/>
        <v>0</v>
      </c>
      <c r="AI36" s="197" t="str">
        <f>IF($C36="","",IF($C36="@",0,IF(COUNTIF($C$21:$C$620,$C36)=1,0,1)))</f>
        <v/>
      </c>
      <c r="AJ36" s="197" t="str">
        <f>IF($M36="","",IF(OR($M36="東京都",$M36="北海道",$M36="大阪府",$M36="京都府",RIGHT($M36,1)="県"),0,1))</f>
        <v/>
      </c>
    </row>
    <row r="37" spans="2:36">
      <c r="B37" s="122"/>
      <c r="C37" s="163"/>
      <c r="D37" s="167"/>
      <c r="E37" s="172"/>
      <c r="F37" s="168"/>
      <c r="G37" s="167"/>
      <c r="H37" s="172"/>
      <c r="I37" s="168"/>
      <c r="J37" s="163"/>
      <c r="K37" s="229"/>
      <c r="L37" s="230"/>
      <c r="M37" s="167"/>
      <c r="N37" s="172"/>
      <c r="O37" s="168"/>
      <c r="P37" s="157"/>
      <c r="Q37" s="160"/>
      <c r="R37" s="154"/>
      <c r="S37" s="157"/>
      <c r="T37" s="154"/>
      <c r="U37" s="157"/>
      <c r="V37" s="154"/>
      <c r="AB37" s="44"/>
      <c r="AC37" s="1" t="str">
        <f>IF($Q37="","0",VLOOKUP($Q37,登録データ!$U$4:$V$19,2,FALSE))</f>
        <v>0</v>
      </c>
      <c r="AD37" s="1" t="str">
        <f t="shared" si="2"/>
        <v>00</v>
      </c>
      <c r="AE37" s="1" t="str">
        <f t="shared" si="3"/>
        <v/>
      </c>
      <c r="AF37" s="1" t="str">
        <f t="shared" si="0"/>
        <v>000000</v>
      </c>
      <c r="AG37" s="1" t="str">
        <f t="shared" si="1"/>
        <v/>
      </c>
      <c r="AH37" s="1">
        <f t="shared" si="4"/>
        <v>0</v>
      </c>
      <c r="AI37" s="197"/>
      <c r="AJ37" s="197"/>
    </row>
    <row r="38" spans="2:36" ht="19.5" thickBot="1">
      <c r="B38" s="196"/>
      <c r="C38" s="164"/>
      <c r="D38" s="169"/>
      <c r="E38" s="173"/>
      <c r="F38" s="170"/>
      <c r="G38" s="169"/>
      <c r="H38" s="173"/>
      <c r="I38" s="170"/>
      <c r="J38" s="164"/>
      <c r="K38" s="231"/>
      <c r="L38" s="232"/>
      <c r="M38" s="169"/>
      <c r="N38" s="173"/>
      <c r="O38" s="170"/>
      <c r="P38" s="158"/>
      <c r="Q38" s="226"/>
      <c r="R38" s="155"/>
      <c r="S38" s="205"/>
      <c r="T38" s="155"/>
      <c r="U38" s="205"/>
      <c r="V38" s="155"/>
      <c r="AB38" s="44"/>
      <c r="AC38" s="1" t="str">
        <f>IF($Q38="","0",VLOOKUP($Q38,登録データ!$U$4:$V$19,2,FALSE))</f>
        <v>0</v>
      </c>
      <c r="AD38" s="1" t="str">
        <f t="shared" si="2"/>
        <v>00</v>
      </c>
      <c r="AE38" s="1" t="str">
        <f t="shared" si="3"/>
        <v/>
      </c>
      <c r="AF38" s="1" t="str">
        <f t="shared" si="0"/>
        <v>000000</v>
      </c>
      <c r="AG38" s="1" t="str">
        <f t="shared" si="1"/>
        <v/>
      </c>
      <c r="AH38" s="1">
        <f t="shared" si="4"/>
        <v>0</v>
      </c>
      <c r="AI38" s="197"/>
      <c r="AJ38" s="197"/>
    </row>
    <row r="39" spans="2:36" ht="19.5" thickTop="1">
      <c r="B39" s="122">
        <v>7</v>
      </c>
      <c r="C39" s="162"/>
      <c r="D39" s="165"/>
      <c r="E39" s="171"/>
      <c r="F39" s="166"/>
      <c r="G39" s="165"/>
      <c r="H39" s="171"/>
      <c r="I39" s="166"/>
      <c r="J39" s="162"/>
      <c r="K39" s="227"/>
      <c r="L39" s="228"/>
      <c r="M39" s="165"/>
      <c r="N39" s="171"/>
      <c r="O39" s="166"/>
      <c r="P39" s="156" t="s">
        <v>169</v>
      </c>
      <c r="Q39" s="159"/>
      <c r="R39" s="153"/>
      <c r="S39" s="156" t="str">
        <f t="shared" ref="S39" si="13">IF($Q39="","",IF(OR(RIGHT($Q39,1)="m",RIGHT($Q39,1)="H"),"分",""))</f>
        <v/>
      </c>
      <c r="T39" s="153"/>
      <c r="U39" s="156" t="str">
        <f t="shared" ref="U39" si="14">IF($Q39="","",IF(OR(RIGHT($Q39,1)="m",RIGHT($Q39,1)="H"),"秒","m"))</f>
        <v/>
      </c>
      <c r="V39" s="153"/>
      <c r="AB39" s="44"/>
      <c r="AC39" s="1" t="str">
        <f>IF($Q39="","0",VLOOKUP($Q39,登録データ!$U$4:$V$19,2,FALSE))</f>
        <v>0</v>
      </c>
      <c r="AD39" s="1" t="str">
        <f t="shared" si="2"/>
        <v>00</v>
      </c>
      <c r="AE39" s="1" t="str">
        <f t="shared" si="3"/>
        <v/>
      </c>
      <c r="AF39" s="1" t="str">
        <f t="shared" si="0"/>
        <v>000000</v>
      </c>
      <c r="AG39" s="1" t="str">
        <f t="shared" si="1"/>
        <v/>
      </c>
      <c r="AH39" s="1">
        <f t="shared" si="4"/>
        <v>0</v>
      </c>
      <c r="AI39" s="197" t="str">
        <f>IF($C39="","",IF($C39="@",0,IF(COUNTIF($C$21:$C$620,$C39)=1,0,1)))</f>
        <v/>
      </c>
      <c r="AJ39" s="197" t="str">
        <f>IF($M39="","",IF(OR($M39="東京都",$M39="北海道",$M39="大阪府",$M39="京都府",RIGHT($M39,1)="県"),0,1))</f>
        <v/>
      </c>
    </row>
    <row r="40" spans="2:36">
      <c r="B40" s="122"/>
      <c r="C40" s="163"/>
      <c r="D40" s="167"/>
      <c r="E40" s="172"/>
      <c r="F40" s="168"/>
      <c r="G40" s="167"/>
      <c r="H40" s="172"/>
      <c r="I40" s="168"/>
      <c r="J40" s="163"/>
      <c r="K40" s="229"/>
      <c r="L40" s="230"/>
      <c r="M40" s="167"/>
      <c r="N40" s="172"/>
      <c r="O40" s="168"/>
      <c r="P40" s="157"/>
      <c r="Q40" s="160"/>
      <c r="R40" s="154"/>
      <c r="S40" s="157"/>
      <c r="T40" s="154"/>
      <c r="U40" s="157"/>
      <c r="V40" s="154"/>
      <c r="AB40" s="44"/>
      <c r="AC40" s="1" t="str">
        <f>IF($Q40="","0",VLOOKUP($Q40,登録データ!$U$4:$V$19,2,FALSE))</f>
        <v>0</v>
      </c>
      <c r="AD40" s="1" t="str">
        <f t="shared" si="2"/>
        <v>00</v>
      </c>
      <c r="AE40" s="1" t="str">
        <f t="shared" si="3"/>
        <v/>
      </c>
      <c r="AF40" s="1" t="str">
        <f t="shared" si="0"/>
        <v>000000</v>
      </c>
      <c r="AG40" s="1" t="str">
        <f t="shared" si="1"/>
        <v/>
      </c>
      <c r="AH40" s="1">
        <f t="shared" si="4"/>
        <v>0</v>
      </c>
      <c r="AI40" s="197"/>
      <c r="AJ40" s="197"/>
    </row>
    <row r="41" spans="2:36" ht="19.5" thickBot="1">
      <c r="B41" s="196"/>
      <c r="C41" s="164"/>
      <c r="D41" s="169"/>
      <c r="E41" s="173"/>
      <c r="F41" s="170"/>
      <c r="G41" s="169"/>
      <c r="H41" s="173"/>
      <c r="I41" s="170"/>
      <c r="J41" s="164"/>
      <c r="K41" s="231"/>
      <c r="L41" s="232"/>
      <c r="M41" s="169"/>
      <c r="N41" s="173"/>
      <c r="O41" s="170"/>
      <c r="P41" s="158"/>
      <c r="Q41" s="226"/>
      <c r="R41" s="155"/>
      <c r="S41" s="205"/>
      <c r="T41" s="155"/>
      <c r="U41" s="205"/>
      <c r="V41" s="155"/>
      <c r="AB41" s="44"/>
      <c r="AC41" s="1" t="str">
        <f>IF($Q41="","0",VLOOKUP($Q41,登録データ!$U$4:$V$19,2,FALSE))</f>
        <v>0</v>
      </c>
      <c r="AD41" s="1" t="str">
        <f t="shared" si="2"/>
        <v>00</v>
      </c>
      <c r="AE41" s="1" t="str">
        <f t="shared" si="3"/>
        <v/>
      </c>
      <c r="AF41" s="1" t="str">
        <f t="shared" si="0"/>
        <v>000000</v>
      </c>
      <c r="AG41" s="1" t="str">
        <f t="shared" si="1"/>
        <v/>
      </c>
      <c r="AH41" s="1">
        <f t="shared" si="4"/>
        <v>0</v>
      </c>
      <c r="AI41" s="197"/>
      <c r="AJ41" s="197"/>
    </row>
    <row r="42" spans="2:36" ht="19.5" thickTop="1">
      <c r="B42" s="122">
        <v>8</v>
      </c>
      <c r="C42" s="162"/>
      <c r="D42" s="165"/>
      <c r="E42" s="171"/>
      <c r="F42" s="166"/>
      <c r="G42" s="165"/>
      <c r="H42" s="171"/>
      <c r="I42" s="166"/>
      <c r="J42" s="162"/>
      <c r="K42" s="227"/>
      <c r="L42" s="228"/>
      <c r="M42" s="165"/>
      <c r="N42" s="171"/>
      <c r="O42" s="166"/>
      <c r="P42" s="156" t="s">
        <v>169</v>
      </c>
      <c r="Q42" s="159"/>
      <c r="R42" s="153"/>
      <c r="S42" s="156" t="str">
        <f t="shared" ref="S42" si="15">IF($Q42="","",IF(OR(RIGHT($Q42,1)="m",RIGHT($Q42,1)="H"),"分",""))</f>
        <v/>
      </c>
      <c r="T42" s="153"/>
      <c r="U42" s="156" t="str">
        <f t="shared" ref="U42" si="16">IF($Q42="","",IF(OR(RIGHT($Q42,1)="m",RIGHT($Q42,1)="H"),"秒","m"))</f>
        <v/>
      </c>
      <c r="V42" s="153"/>
      <c r="AB42" s="44"/>
      <c r="AC42" s="1" t="str">
        <f>IF($Q42="","0",VLOOKUP($Q42,登録データ!$U$4:$V$19,2,FALSE))</f>
        <v>0</v>
      </c>
      <c r="AD42" s="1" t="str">
        <f t="shared" si="2"/>
        <v>00</v>
      </c>
      <c r="AE42" s="1" t="str">
        <f t="shared" si="3"/>
        <v/>
      </c>
      <c r="AF42" s="1" t="str">
        <f t="shared" si="0"/>
        <v>000000</v>
      </c>
      <c r="AG42" s="1" t="str">
        <f t="shared" si="1"/>
        <v/>
      </c>
      <c r="AH42" s="1">
        <f t="shared" si="4"/>
        <v>0</v>
      </c>
      <c r="AI42" s="197" t="str">
        <f>IF($C42="","",IF($C42="@",0,IF(COUNTIF($C$21:$C$620,$C42)=1,0,1)))</f>
        <v/>
      </c>
      <c r="AJ42" s="197" t="str">
        <f>IF($M42="","",IF(OR($M42="東京都",$M42="北海道",$M42="大阪府",$M42="京都府",RIGHT($M42,1)="県"),0,1))</f>
        <v/>
      </c>
    </row>
    <row r="43" spans="2:36">
      <c r="B43" s="122"/>
      <c r="C43" s="163"/>
      <c r="D43" s="167"/>
      <c r="E43" s="172"/>
      <c r="F43" s="168"/>
      <c r="G43" s="167"/>
      <c r="H43" s="172"/>
      <c r="I43" s="168"/>
      <c r="J43" s="163"/>
      <c r="K43" s="229"/>
      <c r="L43" s="230"/>
      <c r="M43" s="167"/>
      <c r="N43" s="172"/>
      <c r="O43" s="168"/>
      <c r="P43" s="157"/>
      <c r="Q43" s="160"/>
      <c r="R43" s="154"/>
      <c r="S43" s="157"/>
      <c r="T43" s="154"/>
      <c r="U43" s="157"/>
      <c r="V43" s="154"/>
      <c r="AB43" s="44"/>
      <c r="AC43" s="1" t="str">
        <f>IF($Q43="","0",VLOOKUP($Q43,登録データ!$U$4:$V$19,2,FALSE))</f>
        <v>0</v>
      </c>
      <c r="AD43" s="1" t="str">
        <f t="shared" si="2"/>
        <v>00</v>
      </c>
      <c r="AE43" s="1" t="str">
        <f t="shared" si="3"/>
        <v/>
      </c>
      <c r="AF43" s="1" t="str">
        <f t="shared" si="0"/>
        <v>000000</v>
      </c>
      <c r="AG43" s="1" t="str">
        <f t="shared" si="1"/>
        <v/>
      </c>
      <c r="AH43" s="1">
        <f t="shared" si="4"/>
        <v>0</v>
      </c>
      <c r="AI43" s="197"/>
      <c r="AJ43" s="197"/>
    </row>
    <row r="44" spans="2:36" ht="19.5" thickBot="1">
      <c r="B44" s="196"/>
      <c r="C44" s="164"/>
      <c r="D44" s="169"/>
      <c r="E44" s="173"/>
      <c r="F44" s="170"/>
      <c r="G44" s="169"/>
      <c r="H44" s="173"/>
      <c r="I44" s="170"/>
      <c r="J44" s="164"/>
      <c r="K44" s="231"/>
      <c r="L44" s="232"/>
      <c r="M44" s="169"/>
      <c r="N44" s="173"/>
      <c r="O44" s="170"/>
      <c r="P44" s="158"/>
      <c r="Q44" s="226"/>
      <c r="R44" s="155"/>
      <c r="S44" s="205"/>
      <c r="T44" s="155"/>
      <c r="U44" s="205"/>
      <c r="V44" s="155"/>
      <c r="AB44" s="44"/>
      <c r="AC44" s="1" t="str">
        <f>IF($Q44="","0",VLOOKUP($Q44,登録データ!$U$4:$V$19,2,FALSE))</f>
        <v>0</v>
      </c>
      <c r="AD44" s="1" t="str">
        <f t="shared" si="2"/>
        <v>00</v>
      </c>
      <c r="AE44" s="1" t="str">
        <f t="shared" si="3"/>
        <v/>
      </c>
      <c r="AF44" s="1" t="str">
        <f t="shared" si="0"/>
        <v>000000</v>
      </c>
      <c r="AG44" s="1" t="str">
        <f t="shared" si="1"/>
        <v/>
      </c>
      <c r="AH44" s="1">
        <f t="shared" si="4"/>
        <v>0</v>
      </c>
      <c r="AI44" s="197"/>
      <c r="AJ44" s="197"/>
    </row>
    <row r="45" spans="2:36" ht="19.5" thickTop="1">
      <c r="B45" s="122">
        <v>9</v>
      </c>
      <c r="C45" s="162"/>
      <c r="D45" s="165"/>
      <c r="E45" s="171"/>
      <c r="F45" s="166"/>
      <c r="G45" s="165"/>
      <c r="H45" s="171"/>
      <c r="I45" s="166"/>
      <c r="J45" s="162"/>
      <c r="K45" s="227"/>
      <c r="L45" s="228"/>
      <c r="M45" s="165"/>
      <c r="N45" s="171"/>
      <c r="O45" s="166"/>
      <c r="P45" s="156" t="s">
        <v>169</v>
      </c>
      <c r="Q45" s="159"/>
      <c r="R45" s="153"/>
      <c r="S45" s="156" t="str">
        <f t="shared" ref="S45" si="17">IF($Q45="","",IF(OR(RIGHT($Q45,1)="m",RIGHT($Q45,1)="H"),"分",""))</f>
        <v/>
      </c>
      <c r="T45" s="153"/>
      <c r="U45" s="156" t="str">
        <f t="shared" ref="U45" si="18">IF($Q45="","",IF(OR(RIGHT($Q45,1)="m",RIGHT($Q45,1)="H"),"秒","m"))</f>
        <v/>
      </c>
      <c r="V45" s="153"/>
      <c r="AB45" s="44"/>
      <c r="AC45" s="1" t="str">
        <f>IF($Q45="","0",VLOOKUP($Q45,登録データ!$U$4:$V$19,2,FALSE))</f>
        <v>0</v>
      </c>
      <c r="AD45" s="1" t="str">
        <f t="shared" si="2"/>
        <v>00</v>
      </c>
      <c r="AE45" s="1" t="str">
        <f t="shared" si="3"/>
        <v/>
      </c>
      <c r="AF45" s="1" t="str">
        <f t="shared" si="0"/>
        <v>000000</v>
      </c>
      <c r="AG45" s="1" t="str">
        <f t="shared" si="1"/>
        <v/>
      </c>
      <c r="AH45" s="1">
        <f t="shared" si="4"/>
        <v>0</v>
      </c>
      <c r="AI45" s="197" t="str">
        <f>IF($C45="","",IF($C45="@",0,IF(COUNTIF($C$21:$C$620,$C45)=1,0,1)))</f>
        <v/>
      </c>
      <c r="AJ45" s="197" t="str">
        <f>IF($M45="","",IF(OR($M45="東京都",$M45="北海道",$M45="大阪府",$M45="京都府",RIGHT($M45,1)="県"),0,1))</f>
        <v/>
      </c>
    </row>
    <row r="46" spans="2:36">
      <c r="B46" s="122"/>
      <c r="C46" s="163"/>
      <c r="D46" s="167"/>
      <c r="E46" s="172"/>
      <c r="F46" s="168"/>
      <c r="G46" s="167"/>
      <c r="H46" s="172"/>
      <c r="I46" s="168"/>
      <c r="J46" s="163"/>
      <c r="K46" s="229"/>
      <c r="L46" s="230"/>
      <c r="M46" s="167"/>
      <c r="N46" s="172"/>
      <c r="O46" s="168"/>
      <c r="P46" s="157"/>
      <c r="Q46" s="160"/>
      <c r="R46" s="154"/>
      <c r="S46" s="157"/>
      <c r="T46" s="154"/>
      <c r="U46" s="157"/>
      <c r="V46" s="154"/>
      <c r="AB46" s="44"/>
      <c r="AC46" s="1" t="str">
        <f>IF($Q46="","0",VLOOKUP($Q46,登録データ!$U$4:$V$19,2,FALSE))</f>
        <v>0</v>
      </c>
      <c r="AD46" s="1" t="str">
        <f t="shared" si="2"/>
        <v>00</v>
      </c>
      <c r="AE46" s="1" t="str">
        <f t="shared" si="3"/>
        <v/>
      </c>
      <c r="AF46" s="1" t="str">
        <f t="shared" si="0"/>
        <v>000000</v>
      </c>
      <c r="AG46" s="1" t="str">
        <f t="shared" si="1"/>
        <v/>
      </c>
      <c r="AH46" s="1">
        <f t="shared" si="4"/>
        <v>0</v>
      </c>
      <c r="AI46" s="197"/>
      <c r="AJ46" s="197"/>
    </row>
    <row r="47" spans="2:36" ht="19.5" thickBot="1">
      <c r="B47" s="196"/>
      <c r="C47" s="164"/>
      <c r="D47" s="169"/>
      <c r="E47" s="173"/>
      <c r="F47" s="170"/>
      <c r="G47" s="169"/>
      <c r="H47" s="173"/>
      <c r="I47" s="170"/>
      <c r="J47" s="164"/>
      <c r="K47" s="231"/>
      <c r="L47" s="232"/>
      <c r="M47" s="169"/>
      <c r="N47" s="173"/>
      <c r="O47" s="170"/>
      <c r="P47" s="158"/>
      <c r="Q47" s="226"/>
      <c r="R47" s="155"/>
      <c r="S47" s="205"/>
      <c r="T47" s="155"/>
      <c r="U47" s="205"/>
      <c r="V47" s="155"/>
      <c r="AB47" s="44"/>
      <c r="AC47" s="1" t="str">
        <f>IF($Q47="","0",VLOOKUP($Q47,登録データ!$U$4:$V$19,2,FALSE))</f>
        <v>0</v>
      </c>
      <c r="AD47" s="1" t="str">
        <f t="shared" si="2"/>
        <v>00</v>
      </c>
      <c r="AE47" s="1" t="str">
        <f t="shared" si="3"/>
        <v/>
      </c>
      <c r="AF47" s="1" t="str">
        <f t="shared" si="0"/>
        <v>000000</v>
      </c>
      <c r="AG47" s="1" t="str">
        <f t="shared" si="1"/>
        <v/>
      </c>
      <c r="AH47" s="1">
        <f t="shared" si="4"/>
        <v>0</v>
      </c>
      <c r="AI47" s="197"/>
      <c r="AJ47" s="197"/>
    </row>
    <row r="48" spans="2:36" ht="19.5" thickTop="1">
      <c r="B48" s="122">
        <v>10</v>
      </c>
      <c r="C48" s="162"/>
      <c r="D48" s="165"/>
      <c r="E48" s="171"/>
      <c r="F48" s="166"/>
      <c r="G48" s="165"/>
      <c r="H48" s="171"/>
      <c r="I48" s="166"/>
      <c r="J48" s="162"/>
      <c r="K48" s="227"/>
      <c r="L48" s="228"/>
      <c r="M48" s="165"/>
      <c r="N48" s="171"/>
      <c r="O48" s="166"/>
      <c r="P48" s="156" t="s">
        <v>169</v>
      </c>
      <c r="Q48" s="159"/>
      <c r="R48" s="153"/>
      <c r="S48" s="156" t="str">
        <f t="shared" ref="S48" si="19">IF($Q48="","",IF(OR(RIGHT($Q48,1)="m",RIGHT($Q48,1)="H"),"分",""))</f>
        <v/>
      </c>
      <c r="T48" s="153"/>
      <c r="U48" s="156" t="str">
        <f t="shared" ref="U48" si="20">IF($Q48="","",IF(OR(RIGHT($Q48,1)="m",RIGHT($Q48,1)="H"),"秒","m"))</f>
        <v/>
      </c>
      <c r="V48" s="153"/>
      <c r="AB48" s="44"/>
      <c r="AC48" s="1" t="str">
        <f>IF($Q48="","0",VLOOKUP($Q48,登録データ!$U$4:$V$19,2,FALSE))</f>
        <v>0</v>
      </c>
      <c r="AD48" s="1" t="str">
        <f t="shared" si="2"/>
        <v>00</v>
      </c>
      <c r="AE48" s="1" t="str">
        <f t="shared" si="3"/>
        <v/>
      </c>
      <c r="AF48" s="1" t="str">
        <f t="shared" si="0"/>
        <v>000000</v>
      </c>
      <c r="AG48" s="1" t="str">
        <f t="shared" si="1"/>
        <v/>
      </c>
      <c r="AH48" s="1">
        <f t="shared" si="4"/>
        <v>0</v>
      </c>
      <c r="AI48" s="197" t="str">
        <f>IF($C48="","",IF($C48="@",0,IF(COUNTIF($C$21:$C$620,$C48)=1,0,1)))</f>
        <v/>
      </c>
      <c r="AJ48" s="197" t="str">
        <f>IF($M48="","",IF(OR($M48="東京都",$M48="北海道",$M48="大阪府",$M48="京都府",RIGHT($M48,1)="県"),0,1))</f>
        <v/>
      </c>
    </row>
    <row r="49" spans="2:36">
      <c r="B49" s="122"/>
      <c r="C49" s="163"/>
      <c r="D49" s="167"/>
      <c r="E49" s="172"/>
      <c r="F49" s="168"/>
      <c r="G49" s="167"/>
      <c r="H49" s="172"/>
      <c r="I49" s="168"/>
      <c r="J49" s="163"/>
      <c r="K49" s="229"/>
      <c r="L49" s="230"/>
      <c r="M49" s="167"/>
      <c r="N49" s="172"/>
      <c r="O49" s="168"/>
      <c r="P49" s="157"/>
      <c r="Q49" s="160"/>
      <c r="R49" s="154"/>
      <c r="S49" s="157"/>
      <c r="T49" s="154"/>
      <c r="U49" s="157"/>
      <c r="V49" s="154"/>
      <c r="AB49" s="44"/>
      <c r="AC49" s="1" t="str">
        <f>IF($Q49="","0",VLOOKUP($Q49,登録データ!$U$4:$V$19,2,FALSE))</f>
        <v>0</v>
      </c>
      <c r="AD49" s="1" t="str">
        <f t="shared" si="2"/>
        <v>00</v>
      </c>
      <c r="AE49" s="1" t="str">
        <f t="shared" si="3"/>
        <v/>
      </c>
      <c r="AF49" s="1" t="str">
        <f t="shared" si="0"/>
        <v>000000</v>
      </c>
      <c r="AG49" s="1" t="str">
        <f t="shared" si="1"/>
        <v/>
      </c>
      <c r="AH49" s="1">
        <f t="shared" si="4"/>
        <v>0</v>
      </c>
      <c r="AI49" s="197"/>
      <c r="AJ49" s="197"/>
    </row>
    <row r="50" spans="2:36" ht="19.5" thickBot="1">
      <c r="B50" s="196"/>
      <c r="C50" s="164"/>
      <c r="D50" s="169"/>
      <c r="E50" s="173"/>
      <c r="F50" s="170"/>
      <c r="G50" s="169"/>
      <c r="H50" s="173"/>
      <c r="I50" s="170"/>
      <c r="J50" s="164"/>
      <c r="K50" s="231"/>
      <c r="L50" s="232"/>
      <c r="M50" s="169"/>
      <c r="N50" s="173"/>
      <c r="O50" s="170"/>
      <c r="P50" s="158"/>
      <c r="Q50" s="226"/>
      <c r="R50" s="155"/>
      <c r="S50" s="205"/>
      <c r="T50" s="155"/>
      <c r="U50" s="205"/>
      <c r="V50" s="155"/>
      <c r="AB50" s="44"/>
      <c r="AC50" s="1" t="str">
        <f>IF($Q50="","0",VLOOKUP($Q50,登録データ!$U$4:$V$19,2,FALSE))</f>
        <v>0</v>
      </c>
      <c r="AD50" s="1" t="str">
        <f t="shared" si="2"/>
        <v>00</v>
      </c>
      <c r="AE50" s="1" t="str">
        <f t="shared" si="3"/>
        <v/>
      </c>
      <c r="AF50" s="1" t="str">
        <f t="shared" si="0"/>
        <v>000000</v>
      </c>
      <c r="AG50" s="1" t="str">
        <f t="shared" si="1"/>
        <v/>
      </c>
      <c r="AH50" s="1">
        <f t="shared" si="4"/>
        <v>0</v>
      </c>
      <c r="AI50" s="197"/>
      <c r="AJ50" s="197"/>
    </row>
    <row r="51" spans="2:36" ht="19.5" thickTop="1">
      <c r="B51" s="122">
        <v>11</v>
      </c>
      <c r="C51" s="162"/>
      <c r="D51" s="165"/>
      <c r="E51" s="171"/>
      <c r="F51" s="166"/>
      <c r="G51" s="165"/>
      <c r="H51" s="171"/>
      <c r="I51" s="166"/>
      <c r="J51" s="162"/>
      <c r="K51" s="227"/>
      <c r="L51" s="228"/>
      <c r="M51" s="165"/>
      <c r="N51" s="171"/>
      <c r="O51" s="166"/>
      <c r="P51" s="156" t="s">
        <v>169</v>
      </c>
      <c r="Q51" s="159"/>
      <c r="R51" s="153"/>
      <c r="S51" s="156" t="str">
        <f t="shared" ref="S51" si="21">IF($Q51="","",IF(OR(RIGHT($Q51,1)="m",RIGHT($Q51,1)="H"),"分",""))</f>
        <v/>
      </c>
      <c r="T51" s="153"/>
      <c r="U51" s="156" t="str">
        <f t="shared" ref="U51" si="22">IF($Q51="","",IF(OR(RIGHT($Q51,1)="m",RIGHT($Q51,1)="H"),"秒","m"))</f>
        <v/>
      </c>
      <c r="V51" s="153"/>
      <c r="AB51" s="44"/>
      <c r="AC51" s="1" t="str">
        <f>IF($Q51="","0",VLOOKUP($Q51,登録データ!$U$4:$V$19,2,FALSE))</f>
        <v>0</v>
      </c>
      <c r="AD51" s="1" t="str">
        <f t="shared" si="2"/>
        <v>00</v>
      </c>
      <c r="AE51" s="1" t="str">
        <f t="shared" si="3"/>
        <v/>
      </c>
      <c r="AF51" s="1" t="str">
        <f t="shared" si="0"/>
        <v>000000</v>
      </c>
      <c r="AG51" s="1" t="str">
        <f t="shared" si="1"/>
        <v/>
      </c>
      <c r="AH51" s="1">
        <f t="shared" si="4"/>
        <v>0</v>
      </c>
      <c r="AI51" s="197" t="str">
        <f>IF($C51="","",IF($C51="@",0,IF(COUNTIF($C$21:$C$620,$C51)=1,0,1)))</f>
        <v/>
      </c>
      <c r="AJ51" s="197" t="str">
        <f>IF($M51="","",IF(OR($M51="東京都",$M51="北海道",$M51="大阪府",$M51="京都府",RIGHT($M51,1)="県"),0,1))</f>
        <v/>
      </c>
    </row>
    <row r="52" spans="2:36">
      <c r="B52" s="122"/>
      <c r="C52" s="163"/>
      <c r="D52" s="167"/>
      <c r="E52" s="172"/>
      <c r="F52" s="168"/>
      <c r="G52" s="167"/>
      <c r="H52" s="172"/>
      <c r="I52" s="168"/>
      <c r="J52" s="163"/>
      <c r="K52" s="229"/>
      <c r="L52" s="230"/>
      <c r="M52" s="167"/>
      <c r="N52" s="172"/>
      <c r="O52" s="168"/>
      <c r="P52" s="157"/>
      <c r="Q52" s="160"/>
      <c r="R52" s="154"/>
      <c r="S52" s="157"/>
      <c r="T52" s="154"/>
      <c r="U52" s="157"/>
      <c r="V52" s="154"/>
      <c r="AB52" s="44"/>
      <c r="AC52" s="1" t="str">
        <f>IF($Q52="","0",VLOOKUP($Q52,登録データ!$U$4:$V$19,2,FALSE))</f>
        <v>0</v>
      </c>
      <c r="AD52" s="1" t="str">
        <f t="shared" si="2"/>
        <v>00</v>
      </c>
      <c r="AE52" s="1" t="str">
        <f t="shared" si="3"/>
        <v/>
      </c>
      <c r="AF52" s="1" t="str">
        <f t="shared" si="0"/>
        <v>000000</v>
      </c>
      <c r="AG52" s="1" t="str">
        <f t="shared" si="1"/>
        <v/>
      </c>
      <c r="AH52" s="1">
        <f t="shared" si="4"/>
        <v>0</v>
      </c>
      <c r="AI52" s="197"/>
      <c r="AJ52" s="197"/>
    </row>
    <row r="53" spans="2:36" ht="19.5" thickBot="1">
      <c r="B53" s="196"/>
      <c r="C53" s="164"/>
      <c r="D53" s="169"/>
      <c r="E53" s="173"/>
      <c r="F53" s="170"/>
      <c r="G53" s="169"/>
      <c r="H53" s="173"/>
      <c r="I53" s="170"/>
      <c r="J53" s="164"/>
      <c r="K53" s="231"/>
      <c r="L53" s="232"/>
      <c r="M53" s="169"/>
      <c r="N53" s="173"/>
      <c r="O53" s="170"/>
      <c r="P53" s="158"/>
      <c r="Q53" s="226"/>
      <c r="R53" s="155"/>
      <c r="S53" s="205"/>
      <c r="T53" s="155"/>
      <c r="U53" s="205"/>
      <c r="V53" s="155"/>
      <c r="AB53" s="44"/>
      <c r="AC53" s="1" t="str">
        <f>IF($Q53="","0",VLOOKUP($Q53,登録データ!$U$4:$V$19,2,FALSE))</f>
        <v>0</v>
      </c>
      <c r="AD53" s="1" t="str">
        <f t="shared" si="2"/>
        <v>00</v>
      </c>
      <c r="AE53" s="1" t="str">
        <f t="shared" si="3"/>
        <v/>
      </c>
      <c r="AF53" s="1" t="str">
        <f t="shared" si="0"/>
        <v>000000</v>
      </c>
      <c r="AG53" s="1" t="str">
        <f t="shared" si="1"/>
        <v/>
      </c>
      <c r="AH53" s="1">
        <f t="shared" si="4"/>
        <v>0</v>
      </c>
      <c r="AI53" s="197"/>
      <c r="AJ53" s="197"/>
    </row>
    <row r="54" spans="2:36" ht="19.5" thickTop="1">
      <c r="B54" s="122">
        <v>12</v>
      </c>
      <c r="C54" s="162"/>
      <c r="D54" s="165"/>
      <c r="E54" s="171"/>
      <c r="F54" s="166"/>
      <c r="G54" s="165"/>
      <c r="H54" s="171"/>
      <c r="I54" s="166"/>
      <c r="J54" s="162"/>
      <c r="K54" s="227"/>
      <c r="L54" s="228"/>
      <c r="M54" s="165"/>
      <c r="N54" s="171"/>
      <c r="O54" s="166"/>
      <c r="P54" s="156" t="s">
        <v>169</v>
      </c>
      <c r="Q54" s="159"/>
      <c r="R54" s="153"/>
      <c r="S54" s="156" t="str">
        <f t="shared" ref="S54" si="23">IF($Q54="","",IF(OR(RIGHT($Q54,1)="m",RIGHT($Q54,1)="H"),"分",""))</f>
        <v/>
      </c>
      <c r="T54" s="153"/>
      <c r="U54" s="156" t="str">
        <f t="shared" ref="U54" si="24">IF($Q54="","",IF(OR(RIGHT($Q54,1)="m",RIGHT($Q54,1)="H"),"秒","m"))</f>
        <v/>
      </c>
      <c r="V54" s="153"/>
      <c r="AB54" s="44"/>
      <c r="AC54" s="1" t="str">
        <f>IF($Q54="","0",VLOOKUP($Q54,登録データ!$U$4:$V$19,2,FALSE))</f>
        <v>0</v>
      </c>
      <c r="AD54" s="1" t="str">
        <f t="shared" si="2"/>
        <v>00</v>
      </c>
      <c r="AE54" s="1" t="str">
        <f t="shared" si="3"/>
        <v/>
      </c>
      <c r="AF54" s="1" t="str">
        <f t="shared" si="0"/>
        <v>000000</v>
      </c>
      <c r="AG54" s="1" t="str">
        <f t="shared" si="1"/>
        <v/>
      </c>
      <c r="AH54" s="1">
        <f t="shared" si="4"/>
        <v>0</v>
      </c>
      <c r="AI54" s="197" t="str">
        <f>IF($C54="","",IF($C54="@",0,IF(COUNTIF($C$21:$C$620,$C54)=1,0,1)))</f>
        <v/>
      </c>
      <c r="AJ54" s="197" t="str">
        <f>IF($M54="","",IF(OR($M54="東京都",$M54="北海道",$M54="大阪府",$M54="京都府",RIGHT($M54,1)="県"),0,1))</f>
        <v/>
      </c>
    </row>
    <row r="55" spans="2:36">
      <c r="B55" s="122"/>
      <c r="C55" s="163"/>
      <c r="D55" s="167"/>
      <c r="E55" s="172"/>
      <c r="F55" s="168"/>
      <c r="G55" s="167"/>
      <c r="H55" s="172"/>
      <c r="I55" s="168"/>
      <c r="J55" s="163"/>
      <c r="K55" s="229"/>
      <c r="L55" s="230"/>
      <c r="M55" s="167"/>
      <c r="N55" s="172"/>
      <c r="O55" s="168"/>
      <c r="P55" s="157"/>
      <c r="Q55" s="160"/>
      <c r="R55" s="154"/>
      <c r="S55" s="157"/>
      <c r="T55" s="154"/>
      <c r="U55" s="157"/>
      <c r="V55" s="154"/>
      <c r="AB55" s="44"/>
      <c r="AC55" s="1" t="str">
        <f>IF($Q55="","0",VLOOKUP($Q55,登録データ!$U$4:$V$19,2,FALSE))</f>
        <v>0</v>
      </c>
      <c r="AD55" s="1" t="str">
        <f t="shared" si="2"/>
        <v>00</v>
      </c>
      <c r="AE55" s="1" t="str">
        <f t="shared" si="3"/>
        <v/>
      </c>
      <c r="AF55" s="1" t="str">
        <f t="shared" si="0"/>
        <v>000000</v>
      </c>
      <c r="AG55" s="1" t="str">
        <f t="shared" si="1"/>
        <v/>
      </c>
      <c r="AH55" s="1">
        <f t="shared" si="4"/>
        <v>0</v>
      </c>
      <c r="AI55" s="197"/>
      <c r="AJ55" s="197"/>
    </row>
    <row r="56" spans="2:36" ht="19.5" thickBot="1">
      <c r="B56" s="196"/>
      <c r="C56" s="164"/>
      <c r="D56" s="169"/>
      <c r="E56" s="173"/>
      <c r="F56" s="170"/>
      <c r="G56" s="169"/>
      <c r="H56" s="173"/>
      <c r="I56" s="170"/>
      <c r="J56" s="164"/>
      <c r="K56" s="231"/>
      <c r="L56" s="232"/>
      <c r="M56" s="169"/>
      <c r="N56" s="173"/>
      <c r="O56" s="170"/>
      <c r="P56" s="158"/>
      <c r="Q56" s="226"/>
      <c r="R56" s="155"/>
      <c r="S56" s="205"/>
      <c r="T56" s="155"/>
      <c r="U56" s="205"/>
      <c r="V56" s="155"/>
      <c r="AB56" s="44"/>
      <c r="AC56" s="1" t="str">
        <f>IF($Q56="","0",VLOOKUP($Q56,登録データ!$U$4:$V$19,2,FALSE))</f>
        <v>0</v>
      </c>
      <c r="AD56" s="1" t="str">
        <f t="shared" si="2"/>
        <v>00</v>
      </c>
      <c r="AE56" s="1" t="str">
        <f t="shared" si="3"/>
        <v/>
      </c>
      <c r="AF56" s="1" t="str">
        <f t="shared" si="0"/>
        <v>000000</v>
      </c>
      <c r="AG56" s="1" t="str">
        <f t="shared" si="1"/>
        <v/>
      </c>
      <c r="AH56" s="1">
        <f t="shared" si="4"/>
        <v>0</v>
      </c>
      <c r="AI56" s="197"/>
      <c r="AJ56" s="197"/>
    </row>
    <row r="57" spans="2:36" ht="19.5" thickTop="1">
      <c r="B57" s="122">
        <v>13</v>
      </c>
      <c r="C57" s="162"/>
      <c r="D57" s="165"/>
      <c r="E57" s="171"/>
      <c r="F57" s="166"/>
      <c r="G57" s="165"/>
      <c r="H57" s="171"/>
      <c r="I57" s="166"/>
      <c r="J57" s="162"/>
      <c r="K57" s="227"/>
      <c r="L57" s="228"/>
      <c r="M57" s="165"/>
      <c r="N57" s="171"/>
      <c r="O57" s="166"/>
      <c r="P57" s="156" t="s">
        <v>169</v>
      </c>
      <c r="Q57" s="159"/>
      <c r="R57" s="153"/>
      <c r="S57" s="156" t="str">
        <f t="shared" ref="S57" si="25">IF($Q57="","",IF(OR(RIGHT($Q57,1)="m",RIGHT($Q57,1)="H"),"分",""))</f>
        <v/>
      </c>
      <c r="T57" s="153"/>
      <c r="U57" s="156" t="str">
        <f t="shared" ref="U57" si="26">IF($Q57="","",IF(OR(RIGHT($Q57,1)="m",RIGHT($Q57,1)="H"),"秒","m"))</f>
        <v/>
      </c>
      <c r="V57" s="153"/>
      <c r="AB57" s="44"/>
      <c r="AC57" s="1" t="str">
        <f>IF($Q57="","0",VLOOKUP($Q57,登録データ!$U$4:$V$19,2,FALSE))</f>
        <v>0</v>
      </c>
      <c r="AD57" s="1" t="str">
        <f t="shared" si="2"/>
        <v>00</v>
      </c>
      <c r="AE57" s="1" t="str">
        <f t="shared" si="3"/>
        <v/>
      </c>
      <c r="AF57" s="1" t="str">
        <f t="shared" si="0"/>
        <v>000000</v>
      </c>
      <c r="AG57" s="1" t="str">
        <f t="shared" si="1"/>
        <v/>
      </c>
      <c r="AH57" s="1">
        <f t="shared" si="4"/>
        <v>0</v>
      </c>
      <c r="AI57" s="197" t="str">
        <f>IF($C57="","",IF($C57="@",0,IF(COUNTIF($C$21:$C$620,$C57)=1,0,1)))</f>
        <v/>
      </c>
      <c r="AJ57" s="197" t="str">
        <f>IF($M57="","",IF(OR($M57="東京都",$M57="北海道",$M57="大阪府",$M57="京都府",RIGHT($M57,1)="県"),0,1))</f>
        <v/>
      </c>
    </row>
    <row r="58" spans="2:36">
      <c r="B58" s="122"/>
      <c r="C58" s="163"/>
      <c r="D58" s="167"/>
      <c r="E58" s="172"/>
      <c r="F58" s="168"/>
      <c r="G58" s="167"/>
      <c r="H58" s="172"/>
      <c r="I58" s="168"/>
      <c r="J58" s="163"/>
      <c r="K58" s="229"/>
      <c r="L58" s="230"/>
      <c r="M58" s="167"/>
      <c r="N58" s="172"/>
      <c r="O58" s="168"/>
      <c r="P58" s="157"/>
      <c r="Q58" s="160"/>
      <c r="R58" s="154"/>
      <c r="S58" s="157"/>
      <c r="T58" s="154"/>
      <c r="U58" s="157"/>
      <c r="V58" s="154"/>
      <c r="AB58" s="44"/>
      <c r="AC58" s="1" t="str">
        <f>IF($Q58="","0",VLOOKUP($Q58,登録データ!$U$4:$V$19,2,FALSE))</f>
        <v>0</v>
      </c>
      <c r="AD58" s="1" t="str">
        <f t="shared" si="2"/>
        <v>00</v>
      </c>
      <c r="AE58" s="1" t="str">
        <f t="shared" si="3"/>
        <v/>
      </c>
      <c r="AF58" s="1" t="str">
        <f t="shared" si="0"/>
        <v>000000</v>
      </c>
      <c r="AG58" s="1" t="str">
        <f t="shared" si="1"/>
        <v/>
      </c>
      <c r="AH58" s="1">
        <f t="shared" si="4"/>
        <v>0</v>
      </c>
      <c r="AI58" s="197"/>
      <c r="AJ58" s="197"/>
    </row>
    <row r="59" spans="2:36" ht="19.5" thickBot="1">
      <c r="B59" s="196"/>
      <c r="C59" s="164"/>
      <c r="D59" s="169"/>
      <c r="E59" s="173"/>
      <c r="F59" s="170"/>
      <c r="G59" s="169"/>
      <c r="H59" s="173"/>
      <c r="I59" s="170"/>
      <c r="J59" s="164"/>
      <c r="K59" s="231"/>
      <c r="L59" s="232"/>
      <c r="M59" s="169"/>
      <c r="N59" s="173"/>
      <c r="O59" s="170"/>
      <c r="P59" s="158"/>
      <c r="Q59" s="226"/>
      <c r="R59" s="155"/>
      <c r="S59" s="205"/>
      <c r="T59" s="155"/>
      <c r="U59" s="205"/>
      <c r="V59" s="155"/>
      <c r="AB59" s="44"/>
      <c r="AC59" s="1" t="str">
        <f>IF($Q59="","0",VLOOKUP($Q59,登録データ!$U$4:$V$19,2,FALSE))</f>
        <v>0</v>
      </c>
      <c r="AD59" s="1" t="str">
        <f t="shared" si="2"/>
        <v>00</v>
      </c>
      <c r="AE59" s="1" t="str">
        <f t="shared" si="3"/>
        <v/>
      </c>
      <c r="AF59" s="1" t="str">
        <f t="shared" si="0"/>
        <v>000000</v>
      </c>
      <c r="AG59" s="1" t="str">
        <f t="shared" si="1"/>
        <v/>
      </c>
      <c r="AH59" s="1">
        <f t="shared" si="4"/>
        <v>0</v>
      </c>
      <c r="AI59" s="197"/>
      <c r="AJ59" s="197"/>
    </row>
    <row r="60" spans="2:36" ht="19.5" thickTop="1">
      <c r="B60" s="122">
        <v>14</v>
      </c>
      <c r="C60" s="162"/>
      <c r="D60" s="165"/>
      <c r="E60" s="171"/>
      <c r="F60" s="166"/>
      <c r="G60" s="165"/>
      <c r="H60" s="171"/>
      <c r="I60" s="166"/>
      <c r="J60" s="162"/>
      <c r="K60" s="227"/>
      <c r="L60" s="228"/>
      <c r="M60" s="165"/>
      <c r="N60" s="171"/>
      <c r="O60" s="166"/>
      <c r="P60" s="156" t="s">
        <v>169</v>
      </c>
      <c r="Q60" s="159"/>
      <c r="R60" s="153"/>
      <c r="S60" s="156" t="str">
        <f t="shared" ref="S60" si="27">IF($Q60="","",IF(OR(RIGHT($Q60,1)="m",RIGHT($Q60,1)="H"),"分",""))</f>
        <v/>
      </c>
      <c r="T60" s="153"/>
      <c r="U60" s="156" t="str">
        <f t="shared" ref="U60" si="28">IF($Q60="","",IF(OR(RIGHT($Q60,1)="m",RIGHT($Q60,1)="H"),"秒","m"))</f>
        <v/>
      </c>
      <c r="V60" s="153"/>
      <c r="AB60" s="44"/>
      <c r="AC60" s="1" t="str">
        <f>IF($Q60="","0",VLOOKUP($Q60,登録データ!$U$4:$V$19,2,FALSE))</f>
        <v>0</v>
      </c>
      <c r="AD60" s="1" t="str">
        <f t="shared" si="2"/>
        <v>00</v>
      </c>
      <c r="AE60" s="1" t="str">
        <f t="shared" si="3"/>
        <v/>
      </c>
      <c r="AF60" s="1" t="str">
        <f t="shared" si="0"/>
        <v>000000</v>
      </c>
      <c r="AG60" s="1" t="str">
        <f t="shared" si="1"/>
        <v/>
      </c>
      <c r="AH60" s="1">
        <f t="shared" si="4"/>
        <v>0</v>
      </c>
      <c r="AI60" s="197" t="str">
        <f>IF($C60="","",IF($C60="@",0,IF(COUNTIF($C$21:$C$620,$C60)=1,0,1)))</f>
        <v/>
      </c>
      <c r="AJ60" s="197" t="str">
        <f>IF($M60="","",IF(OR($M60="東京都",$M60="北海道",$M60="大阪府",$M60="京都府",RIGHT($M60,1)="県"),0,1))</f>
        <v/>
      </c>
    </row>
    <row r="61" spans="2:36">
      <c r="B61" s="122"/>
      <c r="C61" s="163"/>
      <c r="D61" s="167"/>
      <c r="E61" s="172"/>
      <c r="F61" s="168"/>
      <c r="G61" s="167"/>
      <c r="H61" s="172"/>
      <c r="I61" s="168"/>
      <c r="J61" s="163"/>
      <c r="K61" s="229"/>
      <c r="L61" s="230"/>
      <c r="M61" s="167"/>
      <c r="N61" s="172"/>
      <c r="O61" s="168"/>
      <c r="P61" s="157"/>
      <c r="Q61" s="160"/>
      <c r="R61" s="154"/>
      <c r="S61" s="157"/>
      <c r="T61" s="154"/>
      <c r="U61" s="157"/>
      <c r="V61" s="154"/>
      <c r="AB61" s="44"/>
      <c r="AC61" s="1" t="str">
        <f>IF($Q61="","0",VLOOKUP($Q61,登録データ!$U$4:$V$19,2,FALSE))</f>
        <v>0</v>
      </c>
      <c r="AD61" s="1" t="str">
        <f t="shared" si="2"/>
        <v>00</v>
      </c>
      <c r="AE61" s="1" t="str">
        <f t="shared" si="3"/>
        <v/>
      </c>
      <c r="AF61" s="1" t="str">
        <f t="shared" si="0"/>
        <v>000000</v>
      </c>
      <c r="AG61" s="1" t="str">
        <f t="shared" si="1"/>
        <v/>
      </c>
      <c r="AH61" s="1">
        <f t="shared" si="4"/>
        <v>0</v>
      </c>
      <c r="AI61" s="197"/>
      <c r="AJ61" s="197"/>
    </row>
    <row r="62" spans="2:36" ht="19.5" thickBot="1">
      <c r="B62" s="196"/>
      <c r="C62" s="164"/>
      <c r="D62" s="169"/>
      <c r="E62" s="173"/>
      <c r="F62" s="170"/>
      <c r="G62" s="169"/>
      <c r="H62" s="173"/>
      <c r="I62" s="170"/>
      <c r="J62" s="164"/>
      <c r="K62" s="231"/>
      <c r="L62" s="232"/>
      <c r="M62" s="169"/>
      <c r="N62" s="173"/>
      <c r="O62" s="170"/>
      <c r="P62" s="158"/>
      <c r="Q62" s="226"/>
      <c r="R62" s="155"/>
      <c r="S62" s="205"/>
      <c r="T62" s="155"/>
      <c r="U62" s="205"/>
      <c r="V62" s="155"/>
      <c r="AB62" s="44"/>
      <c r="AC62" s="1" t="str">
        <f>IF($Q62="","0",VLOOKUP($Q62,登録データ!$U$4:$V$19,2,FALSE))</f>
        <v>0</v>
      </c>
      <c r="AD62" s="1" t="str">
        <f t="shared" si="2"/>
        <v>00</v>
      </c>
      <c r="AE62" s="1" t="str">
        <f t="shared" si="3"/>
        <v/>
      </c>
      <c r="AF62" s="1" t="str">
        <f t="shared" si="0"/>
        <v>000000</v>
      </c>
      <c r="AG62" s="1" t="str">
        <f t="shared" si="1"/>
        <v/>
      </c>
      <c r="AH62" s="1">
        <f t="shared" si="4"/>
        <v>0</v>
      </c>
      <c r="AI62" s="197"/>
      <c r="AJ62" s="197"/>
    </row>
    <row r="63" spans="2:36" ht="19.5" thickTop="1">
      <c r="B63" s="122">
        <v>15</v>
      </c>
      <c r="C63" s="162"/>
      <c r="D63" s="165"/>
      <c r="E63" s="171"/>
      <c r="F63" s="166"/>
      <c r="G63" s="165"/>
      <c r="H63" s="171"/>
      <c r="I63" s="166"/>
      <c r="J63" s="162"/>
      <c r="K63" s="227"/>
      <c r="L63" s="228"/>
      <c r="M63" s="165"/>
      <c r="N63" s="171"/>
      <c r="O63" s="166"/>
      <c r="P63" s="156" t="s">
        <v>169</v>
      </c>
      <c r="Q63" s="159"/>
      <c r="R63" s="153"/>
      <c r="S63" s="156" t="str">
        <f t="shared" ref="S63" si="29">IF($Q63="","",IF(OR(RIGHT($Q63,1)="m",RIGHT($Q63,1)="H"),"分",""))</f>
        <v/>
      </c>
      <c r="T63" s="153"/>
      <c r="U63" s="156" t="str">
        <f t="shared" ref="U63" si="30">IF($Q63="","",IF(OR(RIGHT($Q63,1)="m",RIGHT($Q63,1)="H"),"秒","m"))</f>
        <v/>
      </c>
      <c r="V63" s="153"/>
      <c r="AB63" s="44"/>
      <c r="AC63" s="1" t="str">
        <f>IF($Q63="","0",VLOOKUP($Q63,登録データ!$U$4:$V$19,2,FALSE))</f>
        <v>0</v>
      </c>
      <c r="AD63" s="1" t="str">
        <f t="shared" si="2"/>
        <v>00</v>
      </c>
      <c r="AE63" s="1" t="str">
        <f t="shared" si="3"/>
        <v/>
      </c>
      <c r="AF63" s="1" t="str">
        <f t="shared" si="0"/>
        <v>000000</v>
      </c>
      <c r="AG63" s="1" t="str">
        <f t="shared" si="1"/>
        <v/>
      </c>
      <c r="AH63" s="1">
        <f t="shared" si="4"/>
        <v>0</v>
      </c>
      <c r="AI63" s="197" t="str">
        <f>IF($C63="","",IF($C63="@",0,IF(COUNTIF($C$21:$C$620,$C63)=1,0,1)))</f>
        <v/>
      </c>
      <c r="AJ63" s="197" t="str">
        <f>IF($M63="","",IF(OR($M63="東京都",$M63="北海道",$M63="大阪府",$M63="京都府",RIGHT($M63,1)="県"),0,1))</f>
        <v/>
      </c>
    </row>
    <row r="64" spans="2:36">
      <c r="B64" s="122"/>
      <c r="C64" s="163"/>
      <c r="D64" s="167"/>
      <c r="E64" s="172"/>
      <c r="F64" s="168"/>
      <c r="G64" s="167"/>
      <c r="H64" s="172"/>
      <c r="I64" s="168"/>
      <c r="J64" s="163"/>
      <c r="K64" s="229"/>
      <c r="L64" s="230"/>
      <c r="M64" s="167"/>
      <c r="N64" s="172"/>
      <c r="O64" s="168"/>
      <c r="P64" s="157"/>
      <c r="Q64" s="160"/>
      <c r="R64" s="154"/>
      <c r="S64" s="157"/>
      <c r="T64" s="154"/>
      <c r="U64" s="157"/>
      <c r="V64" s="154"/>
      <c r="AB64" s="44"/>
      <c r="AC64" s="1" t="str">
        <f>IF($Q64="","0",VLOOKUP($Q64,登録データ!$U$4:$V$19,2,FALSE))</f>
        <v>0</v>
      </c>
      <c r="AD64" s="1" t="str">
        <f t="shared" si="2"/>
        <v>00</v>
      </c>
      <c r="AE64" s="1" t="str">
        <f t="shared" si="3"/>
        <v/>
      </c>
      <c r="AF64" s="1" t="str">
        <f t="shared" si="0"/>
        <v>000000</v>
      </c>
      <c r="AG64" s="1" t="str">
        <f t="shared" si="1"/>
        <v/>
      </c>
      <c r="AH64" s="1">
        <f t="shared" si="4"/>
        <v>0</v>
      </c>
      <c r="AI64" s="197"/>
      <c r="AJ64" s="197"/>
    </row>
    <row r="65" spans="2:36" ht="19.5" thickBot="1">
      <c r="B65" s="196"/>
      <c r="C65" s="164"/>
      <c r="D65" s="169"/>
      <c r="E65" s="173"/>
      <c r="F65" s="170"/>
      <c r="G65" s="169"/>
      <c r="H65" s="173"/>
      <c r="I65" s="170"/>
      <c r="J65" s="164"/>
      <c r="K65" s="231"/>
      <c r="L65" s="232"/>
      <c r="M65" s="169"/>
      <c r="N65" s="173"/>
      <c r="O65" s="170"/>
      <c r="P65" s="158"/>
      <c r="Q65" s="226"/>
      <c r="R65" s="155"/>
      <c r="S65" s="205"/>
      <c r="T65" s="155"/>
      <c r="U65" s="205"/>
      <c r="V65" s="155"/>
      <c r="AB65" s="44"/>
      <c r="AC65" s="1" t="str">
        <f>IF($Q65="","0",VLOOKUP($Q65,登録データ!$U$4:$V$19,2,FALSE))</f>
        <v>0</v>
      </c>
      <c r="AD65" s="1" t="str">
        <f t="shared" si="2"/>
        <v>00</v>
      </c>
      <c r="AE65" s="1" t="str">
        <f t="shared" si="3"/>
        <v/>
      </c>
      <c r="AF65" s="1" t="str">
        <f t="shared" si="0"/>
        <v>000000</v>
      </c>
      <c r="AG65" s="1" t="str">
        <f t="shared" si="1"/>
        <v/>
      </c>
      <c r="AH65" s="1">
        <f t="shared" si="4"/>
        <v>0</v>
      </c>
      <c r="AI65" s="197"/>
      <c r="AJ65" s="197"/>
    </row>
    <row r="66" spans="2:36" ht="19.5" thickTop="1">
      <c r="B66" s="122">
        <v>16</v>
      </c>
      <c r="C66" s="162"/>
      <c r="D66" s="165"/>
      <c r="E66" s="171"/>
      <c r="F66" s="166"/>
      <c r="G66" s="165"/>
      <c r="H66" s="171"/>
      <c r="I66" s="166"/>
      <c r="J66" s="162"/>
      <c r="K66" s="227"/>
      <c r="L66" s="228"/>
      <c r="M66" s="165"/>
      <c r="N66" s="171"/>
      <c r="O66" s="166"/>
      <c r="P66" s="156" t="s">
        <v>169</v>
      </c>
      <c r="Q66" s="159"/>
      <c r="R66" s="153"/>
      <c r="S66" s="156" t="str">
        <f t="shared" ref="S66" si="31">IF($Q66="","",IF(OR(RIGHT($Q66,1)="m",RIGHT($Q66,1)="H"),"分",""))</f>
        <v/>
      </c>
      <c r="T66" s="153"/>
      <c r="U66" s="156" t="str">
        <f t="shared" ref="U66" si="32">IF($Q66="","",IF(OR(RIGHT($Q66,1)="m",RIGHT($Q66,1)="H"),"秒","m"))</f>
        <v/>
      </c>
      <c r="V66" s="153"/>
      <c r="AB66" s="44"/>
      <c r="AC66" s="1" t="str">
        <f>IF($Q66="","0",VLOOKUP($Q66,登録データ!$U$4:$V$19,2,FALSE))</f>
        <v>0</v>
      </c>
      <c r="AD66" s="1" t="str">
        <f t="shared" si="2"/>
        <v>00</v>
      </c>
      <c r="AE66" s="1" t="str">
        <f t="shared" si="3"/>
        <v/>
      </c>
      <c r="AF66" s="1" t="str">
        <f t="shared" si="0"/>
        <v>000000</v>
      </c>
      <c r="AG66" s="1" t="str">
        <f t="shared" si="1"/>
        <v/>
      </c>
      <c r="AH66" s="1">
        <f t="shared" si="4"/>
        <v>0</v>
      </c>
      <c r="AI66" s="197" t="str">
        <f>IF($C66="","",IF($C66="@",0,IF(COUNTIF($C$21:$C$620,$C66)=1,0,1)))</f>
        <v/>
      </c>
      <c r="AJ66" s="197" t="str">
        <f>IF($M66="","",IF(OR($M66="東京都",$M66="北海道",$M66="大阪府",$M66="京都府",RIGHT($M66,1)="県"),0,1))</f>
        <v/>
      </c>
    </row>
    <row r="67" spans="2:36">
      <c r="B67" s="122"/>
      <c r="C67" s="163"/>
      <c r="D67" s="167"/>
      <c r="E67" s="172"/>
      <c r="F67" s="168"/>
      <c r="G67" s="167"/>
      <c r="H67" s="172"/>
      <c r="I67" s="168"/>
      <c r="J67" s="163"/>
      <c r="K67" s="229"/>
      <c r="L67" s="230"/>
      <c r="M67" s="167"/>
      <c r="N67" s="172"/>
      <c r="O67" s="168"/>
      <c r="P67" s="157"/>
      <c r="Q67" s="160"/>
      <c r="R67" s="154"/>
      <c r="S67" s="157"/>
      <c r="T67" s="154"/>
      <c r="U67" s="157"/>
      <c r="V67" s="154"/>
      <c r="AB67" s="44"/>
      <c r="AC67" s="1" t="str">
        <f>IF($Q67="","0",VLOOKUP($Q67,登録データ!$U$4:$V$19,2,FALSE))</f>
        <v>0</v>
      </c>
      <c r="AD67" s="1" t="str">
        <f t="shared" si="2"/>
        <v>00</v>
      </c>
      <c r="AE67" s="1" t="str">
        <f t="shared" si="3"/>
        <v/>
      </c>
      <c r="AF67" s="1" t="str">
        <f t="shared" si="0"/>
        <v>000000</v>
      </c>
      <c r="AG67" s="1" t="str">
        <f t="shared" si="1"/>
        <v/>
      </c>
      <c r="AH67" s="1">
        <f t="shared" si="4"/>
        <v>0</v>
      </c>
      <c r="AI67" s="197"/>
      <c r="AJ67" s="197"/>
    </row>
    <row r="68" spans="2:36" ht="19.5" thickBot="1">
      <c r="B68" s="196"/>
      <c r="C68" s="164"/>
      <c r="D68" s="169"/>
      <c r="E68" s="173"/>
      <c r="F68" s="170"/>
      <c r="G68" s="169"/>
      <c r="H68" s="173"/>
      <c r="I68" s="170"/>
      <c r="J68" s="164"/>
      <c r="K68" s="231"/>
      <c r="L68" s="232"/>
      <c r="M68" s="169"/>
      <c r="N68" s="173"/>
      <c r="O68" s="170"/>
      <c r="P68" s="158"/>
      <c r="Q68" s="226"/>
      <c r="R68" s="155"/>
      <c r="S68" s="205"/>
      <c r="T68" s="155"/>
      <c r="U68" s="205"/>
      <c r="V68" s="155"/>
      <c r="AB68" s="44"/>
      <c r="AC68" s="1" t="str">
        <f>IF($Q68="","0",VLOOKUP($Q68,登録データ!$U$4:$V$19,2,FALSE))</f>
        <v>0</v>
      </c>
      <c r="AD68" s="1" t="str">
        <f t="shared" si="2"/>
        <v>00</v>
      </c>
      <c r="AE68" s="1" t="str">
        <f t="shared" si="3"/>
        <v/>
      </c>
      <c r="AF68" s="1" t="str">
        <f t="shared" si="0"/>
        <v>000000</v>
      </c>
      <c r="AG68" s="1" t="str">
        <f t="shared" si="1"/>
        <v/>
      </c>
      <c r="AH68" s="1">
        <f t="shared" si="4"/>
        <v>0</v>
      </c>
      <c r="AI68" s="197"/>
      <c r="AJ68" s="197"/>
    </row>
    <row r="69" spans="2:36" ht="19.5" thickTop="1">
      <c r="B69" s="122">
        <v>17</v>
      </c>
      <c r="C69" s="162"/>
      <c r="D69" s="165"/>
      <c r="E69" s="171"/>
      <c r="F69" s="166"/>
      <c r="G69" s="165"/>
      <c r="H69" s="171"/>
      <c r="I69" s="166"/>
      <c r="J69" s="162"/>
      <c r="K69" s="227"/>
      <c r="L69" s="228"/>
      <c r="M69" s="165"/>
      <c r="N69" s="171"/>
      <c r="O69" s="166"/>
      <c r="P69" s="156" t="s">
        <v>169</v>
      </c>
      <c r="Q69" s="159"/>
      <c r="R69" s="153"/>
      <c r="S69" s="156" t="str">
        <f t="shared" ref="S69" si="33">IF($Q69="","",IF(OR(RIGHT($Q69,1)="m",RIGHT($Q69,1)="H"),"分",""))</f>
        <v/>
      </c>
      <c r="T69" s="153"/>
      <c r="U69" s="156" t="str">
        <f t="shared" ref="U69" si="34">IF($Q69="","",IF(OR(RIGHT($Q69,1)="m",RIGHT($Q69,1)="H"),"秒","m"))</f>
        <v/>
      </c>
      <c r="V69" s="153"/>
      <c r="AB69" s="44"/>
      <c r="AC69" s="1" t="str">
        <f>IF($Q69="","0",VLOOKUP($Q69,登録データ!$U$4:$V$19,2,FALSE))</f>
        <v>0</v>
      </c>
      <c r="AD69" s="1" t="str">
        <f t="shared" si="2"/>
        <v>00</v>
      </c>
      <c r="AE69" s="1" t="str">
        <f t="shared" si="3"/>
        <v/>
      </c>
      <c r="AF69" s="1" t="str">
        <f t="shared" si="0"/>
        <v>000000</v>
      </c>
      <c r="AG69" s="1" t="str">
        <f t="shared" si="1"/>
        <v/>
      </c>
      <c r="AH69" s="1">
        <f t="shared" si="4"/>
        <v>0</v>
      </c>
      <c r="AI69" s="197" t="str">
        <f>IF($C69="","",IF($C69="@",0,IF(COUNTIF($C$21:$C$620,$C69)=1,0,1)))</f>
        <v/>
      </c>
      <c r="AJ69" s="197" t="str">
        <f>IF($M69="","",IF(OR($M69="東京都",$M69="北海道",$M69="大阪府",$M69="京都府",RIGHT($M69,1)="県"),0,1))</f>
        <v/>
      </c>
    </row>
    <row r="70" spans="2:36">
      <c r="B70" s="122"/>
      <c r="C70" s="163"/>
      <c r="D70" s="167"/>
      <c r="E70" s="172"/>
      <c r="F70" s="168"/>
      <c r="G70" s="167"/>
      <c r="H70" s="172"/>
      <c r="I70" s="168"/>
      <c r="J70" s="163"/>
      <c r="K70" s="229"/>
      <c r="L70" s="230"/>
      <c r="M70" s="167"/>
      <c r="N70" s="172"/>
      <c r="O70" s="168"/>
      <c r="P70" s="157"/>
      <c r="Q70" s="160"/>
      <c r="R70" s="154"/>
      <c r="S70" s="157"/>
      <c r="T70" s="154"/>
      <c r="U70" s="157"/>
      <c r="V70" s="154"/>
      <c r="AB70" s="44"/>
      <c r="AC70" s="1" t="str">
        <f>IF($Q70="","0",VLOOKUP($Q70,登録データ!$U$4:$V$19,2,FALSE))</f>
        <v>0</v>
      </c>
      <c r="AD70" s="1" t="str">
        <f t="shared" si="2"/>
        <v>00</v>
      </c>
      <c r="AE70" s="1" t="str">
        <f t="shared" si="3"/>
        <v/>
      </c>
      <c r="AF70" s="1" t="str">
        <f t="shared" si="0"/>
        <v>000000</v>
      </c>
      <c r="AG70" s="1" t="str">
        <f t="shared" si="1"/>
        <v/>
      </c>
      <c r="AH70" s="1">
        <f t="shared" si="4"/>
        <v>0</v>
      </c>
      <c r="AI70" s="197"/>
      <c r="AJ70" s="197"/>
    </row>
    <row r="71" spans="2:36" ht="19.5" thickBot="1">
      <c r="B71" s="196"/>
      <c r="C71" s="164"/>
      <c r="D71" s="169"/>
      <c r="E71" s="173"/>
      <c r="F71" s="170"/>
      <c r="G71" s="169"/>
      <c r="H71" s="173"/>
      <c r="I71" s="170"/>
      <c r="J71" s="164"/>
      <c r="K71" s="231"/>
      <c r="L71" s="232"/>
      <c r="M71" s="169"/>
      <c r="N71" s="173"/>
      <c r="O71" s="170"/>
      <c r="P71" s="158"/>
      <c r="Q71" s="226"/>
      <c r="R71" s="155"/>
      <c r="S71" s="205"/>
      <c r="T71" s="155"/>
      <c r="U71" s="205"/>
      <c r="V71" s="155"/>
      <c r="AB71" s="44"/>
      <c r="AC71" s="1" t="str">
        <f>IF($Q71="","0",VLOOKUP($Q71,登録データ!$U$4:$V$19,2,FALSE))</f>
        <v>0</v>
      </c>
      <c r="AD71" s="1" t="str">
        <f t="shared" si="2"/>
        <v>00</v>
      </c>
      <c r="AE71" s="1" t="str">
        <f t="shared" si="3"/>
        <v/>
      </c>
      <c r="AF71" s="1" t="str">
        <f t="shared" si="0"/>
        <v>000000</v>
      </c>
      <c r="AG71" s="1" t="str">
        <f t="shared" si="1"/>
        <v/>
      </c>
      <c r="AH71" s="1">
        <f t="shared" si="4"/>
        <v>0</v>
      </c>
      <c r="AI71" s="197"/>
      <c r="AJ71" s="197"/>
    </row>
    <row r="72" spans="2:36" ht="19.5" thickTop="1">
      <c r="B72" s="122">
        <v>18</v>
      </c>
      <c r="C72" s="162"/>
      <c r="D72" s="165"/>
      <c r="E72" s="171"/>
      <c r="F72" s="166"/>
      <c r="G72" s="165"/>
      <c r="H72" s="171"/>
      <c r="I72" s="166"/>
      <c r="J72" s="162"/>
      <c r="K72" s="227"/>
      <c r="L72" s="228"/>
      <c r="M72" s="165"/>
      <c r="N72" s="171"/>
      <c r="O72" s="166"/>
      <c r="P72" s="156" t="s">
        <v>169</v>
      </c>
      <c r="Q72" s="159"/>
      <c r="R72" s="153"/>
      <c r="S72" s="156" t="str">
        <f t="shared" ref="S72" si="35">IF($Q72="","",IF(OR(RIGHT($Q72,1)="m",RIGHT($Q72,1)="H"),"分",""))</f>
        <v/>
      </c>
      <c r="T72" s="153"/>
      <c r="U72" s="156" t="str">
        <f t="shared" ref="U72" si="36">IF($Q72="","",IF(OR(RIGHT($Q72,1)="m",RIGHT($Q72,1)="H"),"秒","m"))</f>
        <v/>
      </c>
      <c r="V72" s="153"/>
      <c r="AB72" s="44"/>
      <c r="AC72" s="1" t="str">
        <f>IF($Q72="","0",VLOOKUP($Q72,登録データ!$U$4:$V$19,2,FALSE))</f>
        <v>0</v>
      </c>
      <c r="AD72" s="1" t="str">
        <f t="shared" si="2"/>
        <v>00</v>
      </c>
      <c r="AE72" s="1" t="str">
        <f t="shared" si="3"/>
        <v/>
      </c>
      <c r="AF72" s="1" t="str">
        <f t="shared" si="0"/>
        <v>000000</v>
      </c>
      <c r="AG72" s="1" t="str">
        <f t="shared" si="1"/>
        <v/>
      </c>
      <c r="AH72" s="1">
        <f t="shared" si="4"/>
        <v>0</v>
      </c>
      <c r="AI72" s="197" t="str">
        <f>IF($C72="","",IF($C72="@",0,IF(COUNTIF($C$21:$C$620,$C72)=1,0,1)))</f>
        <v/>
      </c>
      <c r="AJ72" s="197" t="str">
        <f>IF($M72="","",IF(OR($M72="東京都",$M72="北海道",$M72="大阪府",$M72="京都府",RIGHT($M72,1)="県"),0,1))</f>
        <v/>
      </c>
    </row>
    <row r="73" spans="2:36">
      <c r="B73" s="122"/>
      <c r="C73" s="163"/>
      <c r="D73" s="167"/>
      <c r="E73" s="172"/>
      <c r="F73" s="168"/>
      <c r="G73" s="167"/>
      <c r="H73" s="172"/>
      <c r="I73" s="168"/>
      <c r="J73" s="163"/>
      <c r="K73" s="229"/>
      <c r="L73" s="230"/>
      <c r="M73" s="167"/>
      <c r="N73" s="172"/>
      <c r="O73" s="168"/>
      <c r="P73" s="157"/>
      <c r="Q73" s="160"/>
      <c r="R73" s="154"/>
      <c r="S73" s="157"/>
      <c r="T73" s="154"/>
      <c r="U73" s="157"/>
      <c r="V73" s="154"/>
      <c r="AB73" s="44"/>
      <c r="AC73" s="1" t="str">
        <f>IF($Q73="","0",VLOOKUP($Q73,登録データ!$U$4:$V$19,2,FALSE))</f>
        <v>0</v>
      </c>
      <c r="AD73" s="1" t="str">
        <f t="shared" si="2"/>
        <v>00</v>
      </c>
      <c r="AE73" s="1" t="str">
        <f t="shared" si="3"/>
        <v/>
      </c>
      <c r="AF73" s="1" t="str">
        <f t="shared" si="0"/>
        <v>000000</v>
      </c>
      <c r="AG73" s="1" t="str">
        <f t="shared" si="1"/>
        <v/>
      </c>
      <c r="AH73" s="1">
        <f t="shared" si="4"/>
        <v>0</v>
      </c>
      <c r="AI73" s="197"/>
      <c r="AJ73" s="197"/>
    </row>
    <row r="74" spans="2:36" ht="19.5" thickBot="1">
      <c r="B74" s="196"/>
      <c r="C74" s="164"/>
      <c r="D74" s="169"/>
      <c r="E74" s="173"/>
      <c r="F74" s="170"/>
      <c r="G74" s="169"/>
      <c r="H74" s="173"/>
      <c r="I74" s="170"/>
      <c r="J74" s="164"/>
      <c r="K74" s="231"/>
      <c r="L74" s="232"/>
      <c r="M74" s="169"/>
      <c r="N74" s="173"/>
      <c r="O74" s="170"/>
      <c r="P74" s="158"/>
      <c r="Q74" s="226"/>
      <c r="R74" s="155"/>
      <c r="S74" s="205"/>
      <c r="T74" s="155"/>
      <c r="U74" s="205"/>
      <c r="V74" s="155"/>
      <c r="AB74" s="44"/>
      <c r="AC74" s="1" t="str">
        <f>IF($Q74="","0",VLOOKUP($Q74,登録データ!$U$4:$V$19,2,FALSE))</f>
        <v>0</v>
      </c>
      <c r="AD74" s="1" t="str">
        <f t="shared" si="2"/>
        <v>00</v>
      </c>
      <c r="AE74" s="1" t="str">
        <f t="shared" si="3"/>
        <v/>
      </c>
      <c r="AF74" s="1" t="str">
        <f t="shared" si="0"/>
        <v>000000</v>
      </c>
      <c r="AG74" s="1" t="str">
        <f t="shared" si="1"/>
        <v/>
      </c>
      <c r="AH74" s="1">
        <f t="shared" si="4"/>
        <v>0</v>
      </c>
      <c r="AI74" s="197"/>
      <c r="AJ74" s="197"/>
    </row>
    <row r="75" spans="2:36" ht="19.5" thickTop="1">
      <c r="B75" s="122">
        <v>19</v>
      </c>
      <c r="C75" s="162"/>
      <c r="D75" s="165"/>
      <c r="E75" s="171"/>
      <c r="F75" s="166"/>
      <c r="G75" s="165"/>
      <c r="H75" s="171"/>
      <c r="I75" s="166"/>
      <c r="J75" s="162"/>
      <c r="K75" s="227"/>
      <c r="L75" s="228"/>
      <c r="M75" s="165"/>
      <c r="N75" s="171"/>
      <c r="O75" s="166"/>
      <c r="P75" s="156" t="s">
        <v>169</v>
      </c>
      <c r="Q75" s="159"/>
      <c r="R75" s="153"/>
      <c r="S75" s="156" t="str">
        <f t="shared" ref="S75" si="37">IF($Q75="","",IF(OR(RIGHT($Q75,1)="m",RIGHT($Q75,1)="H"),"分",""))</f>
        <v/>
      </c>
      <c r="T75" s="153"/>
      <c r="U75" s="156" t="str">
        <f t="shared" ref="U75" si="38">IF($Q75="","",IF(OR(RIGHT($Q75,1)="m",RIGHT($Q75,1)="H"),"秒","m"))</f>
        <v/>
      </c>
      <c r="V75" s="153"/>
      <c r="AB75" s="44"/>
      <c r="AC75" s="1" t="str">
        <f>IF($Q75="","0",VLOOKUP($Q75,登録データ!$U$4:$V$19,2,FALSE))</f>
        <v>0</v>
      </c>
      <c r="AD75" s="1" t="str">
        <f t="shared" si="2"/>
        <v>00</v>
      </c>
      <c r="AE75" s="1" t="str">
        <f t="shared" si="3"/>
        <v/>
      </c>
      <c r="AF75" s="1" t="str">
        <f t="shared" si="0"/>
        <v>000000</v>
      </c>
      <c r="AG75" s="1" t="str">
        <f t="shared" si="1"/>
        <v/>
      </c>
      <c r="AH75" s="1">
        <f t="shared" si="4"/>
        <v>0</v>
      </c>
      <c r="AI75" s="197" t="str">
        <f>IF($C75="","",IF($C75="@",0,IF(COUNTIF($C$21:$C$620,$C75)=1,0,1)))</f>
        <v/>
      </c>
      <c r="AJ75" s="197" t="str">
        <f>IF($M75="","",IF(OR($M75="東京都",$M75="北海道",$M75="大阪府",$M75="京都府",RIGHT($M75,1)="県"),0,1))</f>
        <v/>
      </c>
    </row>
    <row r="76" spans="2:36">
      <c r="B76" s="122"/>
      <c r="C76" s="163"/>
      <c r="D76" s="167"/>
      <c r="E76" s="172"/>
      <c r="F76" s="168"/>
      <c r="G76" s="167"/>
      <c r="H76" s="172"/>
      <c r="I76" s="168"/>
      <c r="J76" s="163"/>
      <c r="K76" s="229"/>
      <c r="L76" s="230"/>
      <c r="M76" s="167"/>
      <c r="N76" s="172"/>
      <c r="O76" s="168"/>
      <c r="P76" s="157"/>
      <c r="Q76" s="160"/>
      <c r="R76" s="154"/>
      <c r="S76" s="157"/>
      <c r="T76" s="154"/>
      <c r="U76" s="157"/>
      <c r="V76" s="154"/>
      <c r="AB76" s="44"/>
      <c r="AC76" s="1" t="str">
        <f>IF($Q76="","0",VLOOKUP($Q76,登録データ!$U$4:$V$19,2,FALSE))</f>
        <v>0</v>
      </c>
      <c r="AD76" s="1" t="str">
        <f t="shared" si="2"/>
        <v>00</v>
      </c>
      <c r="AE76" s="1" t="str">
        <f t="shared" si="3"/>
        <v/>
      </c>
      <c r="AF76" s="1" t="str">
        <f t="shared" si="0"/>
        <v>000000</v>
      </c>
      <c r="AG76" s="1" t="str">
        <f t="shared" si="1"/>
        <v/>
      </c>
      <c r="AH76" s="1">
        <f t="shared" si="4"/>
        <v>0</v>
      </c>
      <c r="AI76" s="197"/>
      <c r="AJ76" s="197"/>
    </row>
    <row r="77" spans="2:36" ht="19.5" thickBot="1">
      <c r="B77" s="196"/>
      <c r="C77" s="164"/>
      <c r="D77" s="169"/>
      <c r="E77" s="173"/>
      <c r="F77" s="170"/>
      <c r="G77" s="169"/>
      <c r="H77" s="173"/>
      <c r="I77" s="170"/>
      <c r="J77" s="164"/>
      <c r="K77" s="231"/>
      <c r="L77" s="232"/>
      <c r="M77" s="169"/>
      <c r="N77" s="173"/>
      <c r="O77" s="170"/>
      <c r="P77" s="158"/>
      <c r="Q77" s="226"/>
      <c r="R77" s="155"/>
      <c r="S77" s="205"/>
      <c r="T77" s="155"/>
      <c r="U77" s="205"/>
      <c r="V77" s="155"/>
      <c r="AB77" s="44"/>
      <c r="AC77" s="1" t="str">
        <f>IF($Q77="","0",VLOOKUP($Q77,登録データ!$U$4:$V$19,2,FALSE))</f>
        <v>0</v>
      </c>
      <c r="AD77" s="1" t="str">
        <f t="shared" si="2"/>
        <v>00</v>
      </c>
      <c r="AE77" s="1" t="str">
        <f t="shared" si="3"/>
        <v/>
      </c>
      <c r="AF77" s="1" t="str">
        <f t="shared" si="0"/>
        <v>000000</v>
      </c>
      <c r="AG77" s="1" t="str">
        <f t="shared" si="1"/>
        <v/>
      </c>
      <c r="AH77" s="1">
        <f t="shared" si="4"/>
        <v>0</v>
      </c>
      <c r="AI77" s="197"/>
      <c r="AJ77" s="197"/>
    </row>
    <row r="78" spans="2:36" ht="19.5" thickTop="1">
      <c r="B78" s="122">
        <v>20</v>
      </c>
      <c r="C78" s="162"/>
      <c r="D78" s="165"/>
      <c r="E78" s="171"/>
      <c r="F78" s="166"/>
      <c r="G78" s="165"/>
      <c r="H78" s="171"/>
      <c r="I78" s="166"/>
      <c r="J78" s="162"/>
      <c r="K78" s="227"/>
      <c r="L78" s="228"/>
      <c r="M78" s="165"/>
      <c r="N78" s="171"/>
      <c r="O78" s="166"/>
      <c r="P78" s="156" t="s">
        <v>169</v>
      </c>
      <c r="Q78" s="159"/>
      <c r="R78" s="153"/>
      <c r="S78" s="156" t="str">
        <f t="shared" ref="S78" si="39">IF($Q78="","",IF(OR(RIGHT($Q78,1)="m",RIGHT($Q78,1)="H"),"分",""))</f>
        <v/>
      </c>
      <c r="T78" s="153"/>
      <c r="U78" s="156" t="str">
        <f t="shared" ref="U78" si="40">IF($Q78="","",IF(OR(RIGHT($Q78,1)="m",RIGHT($Q78,1)="H"),"秒","m"))</f>
        <v/>
      </c>
      <c r="V78" s="153"/>
      <c r="AB78" s="44"/>
      <c r="AC78" s="1" t="str">
        <f>IF($Q78="","0",VLOOKUP($Q78,登録データ!$U$4:$V$19,2,FALSE))</f>
        <v>0</v>
      </c>
      <c r="AD78" s="1" t="str">
        <f t="shared" si="2"/>
        <v>00</v>
      </c>
      <c r="AE78" s="1" t="str">
        <f t="shared" si="3"/>
        <v/>
      </c>
      <c r="AF78" s="1" t="str">
        <f t="shared" si="0"/>
        <v>000000</v>
      </c>
      <c r="AG78" s="1" t="str">
        <f t="shared" si="1"/>
        <v/>
      </c>
      <c r="AH78" s="1">
        <f t="shared" si="4"/>
        <v>0</v>
      </c>
      <c r="AI78" s="197" t="str">
        <f>IF($C78="","",IF($C78="@",0,IF(COUNTIF($C$21:$C$620,$C78)=1,0,1)))</f>
        <v/>
      </c>
      <c r="AJ78" s="197" t="str">
        <f>IF($M78="","",IF(OR($M78="東京都",$M78="北海道",$M78="大阪府",$M78="京都府",RIGHT($M78,1)="県"),0,1))</f>
        <v/>
      </c>
    </row>
    <row r="79" spans="2:36">
      <c r="B79" s="122"/>
      <c r="C79" s="163"/>
      <c r="D79" s="167"/>
      <c r="E79" s="172"/>
      <c r="F79" s="168"/>
      <c r="G79" s="167"/>
      <c r="H79" s="172"/>
      <c r="I79" s="168"/>
      <c r="J79" s="163"/>
      <c r="K79" s="229"/>
      <c r="L79" s="230"/>
      <c r="M79" s="167"/>
      <c r="N79" s="172"/>
      <c r="O79" s="168"/>
      <c r="P79" s="157"/>
      <c r="Q79" s="160"/>
      <c r="R79" s="154"/>
      <c r="S79" s="157"/>
      <c r="T79" s="154"/>
      <c r="U79" s="157"/>
      <c r="V79" s="154"/>
      <c r="AB79" s="44"/>
      <c r="AC79" s="1" t="str">
        <f>IF($Q79="","0",VLOOKUP($Q79,登録データ!$U$4:$V$19,2,FALSE))</f>
        <v>0</v>
      </c>
      <c r="AD79" s="1" t="str">
        <f t="shared" si="2"/>
        <v>00</v>
      </c>
      <c r="AE79" s="1" t="str">
        <f t="shared" si="3"/>
        <v/>
      </c>
      <c r="AF79" s="1" t="str">
        <f t="shared" si="0"/>
        <v>000000</v>
      </c>
      <c r="AG79" s="1" t="str">
        <f t="shared" si="1"/>
        <v/>
      </c>
      <c r="AH79" s="1">
        <f t="shared" si="4"/>
        <v>0</v>
      </c>
      <c r="AI79" s="197"/>
      <c r="AJ79" s="197"/>
    </row>
    <row r="80" spans="2:36" ht="19.5" thickBot="1">
      <c r="B80" s="196"/>
      <c r="C80" s="164"/>
      <c r="D80" s="169"/>
      <c r="E80" s="173"/>
      <c r="F80" s="170"/>
      <c r="G80" s="169"/>
      <c r="H80" s="173"/>
      <c r="I80" s="170"/>
      <c r="J80" s="164"/>
      <c r="K80" s="231"/>
      <c r="L80" s="232"/>
      <c r="M80" s="169"/>
      <c r="N80" s="173"/>
      <c r="O80" s="170"/>
      <c r="P80" s="158"/>
      <c r="Q80" s="226"/>
      <c r="R80" s="155"/>
      <c r="S80" s="205"/>
      <c r="T80" s="155"/>
      <c r="U80" s="205"/>
      <c r="V80" s="155"/>
      <c r="AB80" s="44"/>
      <c r="AC80" s="1" t="str">
        <f>IF($Q80="","0",VLOOKUP($Q80,登録データ!$U$4:$V$19,2,FALSE))</f>
        <v>0</v>
      </c>
      <c r="AD80" s="1" t="str">
        <f t="shared" si="2"/>
        <v>00</v>
      </c>
      <c r="AE80" s="1" t="str">
        <f t="shared" si="3"/>
        <v/>
      </c>
      <c r="AF80" s="1" t="str">
        <f t="shared" si="0"/>
        <v>000000</v>
      </c>
      <c r="AG80" s="1" t="str">
        <f t="shared" si="1"/>
        <v/>
      </c>
      <c r="AH80" s="1">
        <f t="shared" si="4"/>
        <v>0</v>
      </c>
      <c r="AI80" s="197"/>
      <c r="AJ80" s="197"/>
    </row>
    <row r="81" spans="2:36" ht="19.5" thickTop="1">
      <c r="B81" s="122">
        <v>21</v>
      </c>
      <c r="C81" s="162"/>
      <c r="D81" s="165"/>
      <c r="E81" s="171"/>
      <c r="F81" s="166"/>
      <c r="G81" s="165"/>
      <c r="H81" s="171"/>
      <c r="I81" s="166"/>
      <c r="J81" s="162"/>
      <c r="K81" s="227"/>
      <c r="L81" s="228"/>
      <c r="M81" s="165"/>
      <c r="N81" s="171"/>
      <c r="O81" s="166"/>
      <c r="P81" s="156" t="s">
        <v>169</v>
      </c>
      <c r="Q81" s="159"/>
      <c r="R81" s="153"/>
      <c r="S81" s="156" t="str">
        <f t="shared" ref="S81" si="41">IF($Q81="","",IF(OR(RIGHT($Q81,1)="m",RIGHT($Q81,1)="H"),"分",""))</f>
        <v/>
      </c>
      <c r="T81" s="153"/>
      <c r="U81" s="156" t="str">
        <f t="shared" ref="U81" si="42">IF($Q81="","",IF(OR(RIGHT($Q81,1)="m",RIGHT($Q81,1)="H"),"秒","m"))</f>
        <v/>
      </c>
      <c r="V81" s="153"/>
      <c r="AB81" s="44"/>
      <c r="AC81" s="1" t="str">
        <f>IF($Q81="","0",VLOOKUP($Q81,登録データ!$U$4:$V$19,2,FALSE))</f>
        <v>0</v>
      </c>
      <c r="AD81" s="1" t="str">
        <f t="shared" si="2"/>
        <v>00</v>
      </c>
      <c r="AE81" s="1" t="str">
        <f t="shared" si="3"/>
        <v/>
      </c>
      <c r="AF81" s="1" t="str">
        <f t="shared" si="0"/>
        <v>000000</v>
      </c>
      <c r="AG81" s="1" t="str">
        <f t="shared" si="1"/>
        <v/>
      </c>
      <c r="AH81" s="1">
        <f t="shared" si="4"/>
        <v>0</v>
      </c>
      <c r="AI81" s="197" t="str">
        <f>IF($C81="","",IF($C81="@",0,IF(COUNTIF($C$21:$C$620,$C81)=1,0,1)))</f>
        <v/>
      </c>
      <c r="AJ81" s="197" t="str">
        <f>IF($M81="","",IF(OR($M81="東京都",$M81="北海道",$M81="大阪府",$M81="京都府",RIGHT($M81,1)="県"),0,1))</f>
        <v/>
      </c>
    </row>
    <row r="82" spans="2:36">
      <c r="B82" s="122"/>
      <c r="C82" s="163"/>
      <c r="D82" s="167"/>
      <c r="E82" s="172"/>
      <c r="F82" s="168"/>
      <c r="G82" s="167"/>
      <c r="H82" s="172"/>
      <c r="I82" s="168"/>
      <c r="J82" s="163"/>
      <c r="K82" s="229"/>
      <c r="L82" s="230"/>
      <c r="M82" s="167"/>
      <c r="N82" s="172"/>
      <c r="O82" s="168"/>
      <c r="P82" s="157"/>
      <c r="Q82" s="160"/>
      <c r="R82" s="154"/>
      <c r="S82" s="157"/>
      <c r="T82" s="154"/>
      <c r="U82" s="157"/>
      <c r="V82" s="154"/>
      <c r="AB82" s="44"/>
      <c r="AC82" s="1" t="str">
        <f>IF($Q82="","0",VLOOKUP($Q82,登録データ!$U$4:$V$19,2,FALSE))</f>
        <v>0</v>
      </c>
      <c r="AD82" s="1" t="str">
        <f t="shared" si="2"/>
        <v>00</v>
      </c>
      <c r="AE82" s="1" t="str">
        <f t="shared" si="3"/>
        <v/>
      </c>
      <c r="AF82" s="1" t="str">
        <f t="shared" si="0"/>
        <v>000000</v>
      </c>
      <c r="AG82" s="1" t="str">
        <f t="shared" si="1"/>
        <v/>
      </c>
      <c r="AH82" s="1">
        <f t="shared" si="4"/>
        <v>0</v>
      </c>
      <c r="AI82" s="197"/>
      <c r="AJ82" s="197"/>
    </row>
    <row r="83" spans="2:36" ht="19.5" thickBot="1">
      <c r="B83" s="196"/>
      <c r="C83" s="164"/>
      <c r="D83" s="169"/>
      <c r="E83" s="173"/>
      <c r="F83" s="170"/>
      <c r="G83" s="169"/>
      <c r="H83" s="173"/>
      <c r="I83" s="170"/>
      <c r="J83" s="164"/>
      <c r="K83" s="231"/>
      <c r="L83" s="232"/>
      <c r="M83" s="169"/>
      <c r="N83" s="173"/>
      <c r="O83" s="170"/>
      <c r="P83" s="158"/>
      <c r="Q83" s="226"/>
      <c r="R83" s="155"/>
      <c r="S83" s="205"/>
      <c r="T83" s="155"/>
      <c r="U83" s="205"/>
      <c r="V83" s="155"/>
      <c r="AB83" s="44"/>
      <c r="AC83" s="1" t="str">
        <f>IF($Q83="","0",VLOOKUP($Q83,登録データ!$U$4:$V$19,2,FALSE))</f>
        <v>0</v>
      </c>
      <c r="AD83" s="1" t="str">
        <f t="shared" si="2"/>
        <v>00</v>
      </c>
      <c r="AE83" s="1" t="str">
        <f t="shared" si="3"/>
        <v/>
      </c>
      <c r="AF83" s="1" t="str">
        <f t="shared" si="0"/>
        <v>000000</v>
      </c>
      <c r="AG83" s="1" t="str">
        <f t="shared" si="1"/>
        <v/>
      </c>
      <c r="AH83" s="1">
        <f t="shared" si="4"/>
        <v>0</v>
      </c>
      <c r="AI83" s="197"/>
      <c r="AJ83" s="197"/>
    </row>
    <row r="84" spans="2:36" ht="19.5" thickTop="1">
      <c r="B84" s="122">
        <v>22</v>
      </c>
      <c r="C84" s="162"/>
      <c r="D84" s="165"/>
      <c r="E84" s="171"/>
      <c r="F84" s="166"/>
      <c r="G84" s="165"/>
      <c r="H84" s="171"/>
      <c r="I84" s="166"/>
      <c r="J84" s="162"/>
      <c r="K84" s="227"/>
      <c r="L84" s="228"/>
      <c r="M84" s="165"/>
      <c r="N84" s="171"/>
      <c r="O84" s="166"/>
      <c r="P84" s="156" t="s">
        <v>169</v>
      </c>
      <c r="Q84" s="159"/>
      <c r="R84" s="153"/>
      <c r="S84" s="156" t="str">
        <f t="shared" ref="S84" si="43">IF($Q84="","",IF(OR(RIGHT($Q84,1)="m",RIGHT($Q84,1)="H"),"分",""))</f>
        <v/>
      </c>
      <c r="T84" s="153"/>
      <c r="U84" s="156" t="str">
        <f t="shared" ref="U84" si="44">IF($Q84="","",IF(OR(RIGHT($Q84,1)="m",RIGHT($Q84,1)="H"),"秒","m"))</f>
        <v/>
      </c>
      <c r="V84" s="153"/>
      <c r="AB84" s="44"/>
      <c r="AC84" s="1" t="str">
        <f>IF($Q84="","0",VLOOKUP($Q84,登録データ!$U$4:$V$19,2,FALSE))</f>
        <v>0</v>
      </c>
      <c r="AD84" s="1" t="str">
        <f t="shared" si="2"/>
        <v>00</v>
      </c>
      <c r="AE84" s="1" t="str">
        <f t="shared" si="3"/>
        <v/>
      </c>
      <c r="AF84" s="1" t="str">
        <f t="shared" si="0"/>
        <v>000000</v>
      </c>
      <c r="AG84" s="1" t="str">
        <f t="shared" si="1"/>
        <v/>
      </c>
      <c r="AH84" s="1">
        <f t="shared" si="4"/>
        <v>0</v>
      </c>
      <c r="AI84" s="197" t="str">
        <f>IF($C84="","",IF($C84="@",0,IF(COUNTIF($C$21:$C$620,$C84)=1,0,1)))</f>
        <v/>
      </c>
      <c r="AJ84" s="197" t="str">
        <f>IF($M84="","",IF(OR($M84="東京都",$M84="北海道",$M84="大阪府",$M84="京都府",RIGHT($M84,1)="県"),0,1))</f>
        <v/>
      </c>
    </row>
    <row r="85" spans="2:36">
      <c r="B85" s="122"/>
      <c r="C85" s="163"/>
      <c r="D85" s="167"/>
      <c r="E85" s="172"/>
      <c r="F85" s="168"/>
      <c r="G85" s="167"/>
      <c r="H85" s="172"/>
      <c r="I85" s="168"/>
      <c r="J85" s="163"/>
      <c r="K85" s="229"/>
      <c r="L85" s="230"/>
      <c r="M85" s="167"/>
      <c r="N85" s="172"/>
      <c r="O85" s="168"/>
      <c r="P85" s="157"/>
      <c r="Q85" s="160"/>
      <c r="R85" s="154"/>
      <c r="S85" s="157"/>
      <c r="T85" s="154"/>
      <c r="U85" s="157"/>
      <c r="V85" s="154"/>
      <c r="AB85" s="44"/>
      <c r="AC85" s="1" t="str">
        <f>IF($Q85="","0",VLOOKUP($Q85,登録データ!$U$4:$V$19,2,FALSE))</f>
        <v>0</v>
      </c>
      <c r="AD85" s="1" t="str">
        <f t="shared" si="2"/>
        <v>00</v>
      </c>
      <c r="AE85" s="1" t="str">
        <f t="shared" si="3"/>
        <v/>
      </c>
      <c r="AF85" s="1" t="str">
        <f t="shared" ref="AF85:AF148" si="45">IF($AE85=2,IF($T85="","0000",CONCATENATE(RIGHT($T85+100,2),$AD85)),IF($T85="","000000",CONCATENATE(RIGHT($R85+100,2),RIGHT($T85+100,2),$AD85)))</f>
        <v>000000</v>
      </c>
      <c r="AG85" s="1" t="str">
        <f t="shared" ref="AG85:AG148" si="46">IF($Q85="","",CONCATENATE($AC85," ",IF($AE85=1,RIGHT($AF85+10000000,7),RIGHT($AF85+100000,5))))</f>
        <v/>
      </c>
      <c r="AH85" s="1">
        <f t="shared" si="4"/>
        <v>0</v>
      </c>
      <c r="AI85" s="197"/>
      <c r="AJ85" s="197"/>
    </row>
    <row r="86" spans="2:36" ht="19.5" thickBot="1">
      <c r="B86" s="196"/>
      <c r="C86" s="164"/>
      <c r="D86" s="169"/>
      <c r="E86" s="173"/>
      <c r="F86" s="170"/>
      <c r="G86" s="169"/>
      <c r="H86" s="173"/>
      <c r="I86" s="170"/>
      <c r="J86" s="164"/>
      <c r="K86" s="231"/>
      <c r="L86" s="232"/>
      <c r="M86" s="169"/>
      <c r="N86" s="173"/>
      <c r="O86" s="170"/>
      <c r="P86" s="158"/>
      <c r="Q86" s="226"/>
      <c r="R86" s="155"/>
      <c r="S86" s="205"/>
      <c r="T86" s="155"/>
      <c r="U86" s="205"/>
      <c r="V86" s="155"/>
      <c r="AB86" s="44"/>
      <c r="AC86" s="1" t="str">
        <f>IF($Q86="","0",VLOOKUP($Q86,登録データ!$U$4:$V$19,2,FALSE))</f>
        <v>0</v>
      </c>
      <c r="AD86" s="1" t="str">
        <f t="shared" ref="AD86:AD149" si="47">IF($V86="","00",IF(LEN($V86)=1,$V86*10,$V86))</f>
        <v>00</v>
      </c>
      <c r="AE86" s="1" t="str">
        <f t="shared" ref="AE86:AE149" si="48">IF($Q86="","",IF(OR(RIGHT($Q86,1)="m",RIGHT($Q86,1)="H"),1,2))</f>
        <v/>
      </c>
      <c r="AF86" s="1" t="str">
        <f t="shared" si="45"/>
        <v>000000</v>
      </c>
      <c r="AG86" s="1" t="str">
        <f t="shared" si="46"/>
        <v/>
      </c>
      <c r="AH86" s="1">
        <f t="shared" ref="AH86:AH149" si="49">IF(OR(RIGHT($Q86,1)="m",RIGHT($Q86,1)="H",RIGHT($Q86,1)="W",RIGHT($Q86,1)="C"),IF(VALUE($T86)&gt;59,1,0),0)</f>
        <v>0</v>
      </c>
      <c r="AI86" s="197"/>
      <c r="AJ86" s="197"/>
    </row>
    <row r="87" spans="2:36" ht="19.5" thickTop="1">
      <c r="B87" s="122">
        <v>23</v>
      </c>
      <c r="C87" s="162"/>
      <c r="D87" s="165"/>
      <c r="E87" s="171"/>
      <c r="F87" s="166"/>
      <c r="G87" s="165"/>
      <c r="H87" s="171"/>
      <c r="I87" s="166"/>
      <c r="J87" s="162"/>
      <c r="K87" s="227"/>
      <c r="L87" s="228"/>
      <c r="M87" s="165"/>
      <c r="N87" s="171"/>
      <c r="O87" s="166"/>
      <c r="P87" s="156" t="s">
        <v>169</v>
      </c>
      <c r="Q87" s="159"/>
      <c r="R87" s="153"/>
      <c r="S87" s="156" t="str">
        <f t="shared" ref="S87" si="50">IF($Q87="","",IF(OR(RIGHT($Q87,1)="m",RIGHT($Q87,1)="H"),"分",""))</f>
        <v/>
      </c>
      <c r="T87" s="153"/>
      <c r="U87" s="156" t="str">
        <f t="shared" ref="U87" si="51">IF($Q87="","",IF(OR(RIGHT($Q87,1)="m",RIGHT($Q87,1)="H"),"秒","m"))</f>
        <v/>
      </c>
      <c r="V87" s="153"/>
      <c r="AB87" s="44"/>
      <c r="AC87" s="1" t="str">
        <f>IF($Q87="","0",VLOOKUP($Q87,登録データ!$U$4:$V$19,2,FALSE))</f>
        <v>0</v>
      </c>
      <c r="AD87" s="1" t="str">
        <f t="shared" si="47"/>
        <v>00</v>
      </c>
      <c r="AE87" s="1" t="str">
        <f t="shared" si="48"/>
        <v/>
      </c>
      <c r="AF87" s="1" t="str">
        <f t="shared" si="45"/>
        <v>000000</v>
      </c>
      <c r="AG87" s="1" t="str">
        <f t="shared" si="46"/>
        <v/>
      </c>
      <c r="AH87" s="1">
        <f t="shared" si="49"/>
        <v>0</v>
      </c>
      <c r="AI87" s="197" t="str">
        <f>IF($C87="","",IF($C87="@",0,IF(COUNTIF($C$21:$C$620,$C87)=1,0,1)))</f>
        <v/>
      </c>
      <c r="AJ87" s="197" t="str">
        <f>IF($M87="","",IF(OR($M87="東京都",$M87="北海道",$M87="大阪府",$M87="京都府",RIGHT($M87,1)="県"),0,1))</f>
        <v/>
      </c>
    </row>
    <row r="88" spans="2:36">
      <c r="B88" s="122"/>
      <c r="C88" s="163"/>
      <c r="D88" s="167"/>
      <c r="E88" s="172"/>
      <c r="F88" s="168"/>
      <c r="G88" s="167"/>
      <c r="H88" s="172"/>
      <c r="I88" s="168"/>
      <c r="J88" s="163"/>
      <c r="K88" s="229"/>
      <c r="L88" s="230"/>
      <c r="M88" s="167"/>
      <c r="N88" s="172"/>
      <c r="O88" s="168"/>
      <c r="P88" s="157"/>
      <c r="Q88" s="160"/>
      <c r="R88" s="154"/>
      <c r="S88" s="157"/>
      <c r="T88" s="154"/>
      <c r="U88" s="157"/>
      <c r="V88" s="154"/>
      <c r="AB88" s="44"/>
      <c r="AC88" s="1" t="str">
        <f>IF($Q88="","0",VLOOKUP($Q88,登録データ!$U$4:$V$19,2,FALSE))</f>
        <v>0</v>
      </c>
      <c r="AD88" s="1" t="str">
        <f t="shared" si="47"/>
        <v>00</v>
      </c>
      <c r="AE88" s="1" t="str">
        <f t="shared" si="48"/>
        <v/>
      </c>
      <c r="AF88" s="1" t="str">
        <f t="shared" si="45"/>
        <v>000000</v>
      </c>
      <c r="AG88" s="1" t="str">
        <f t="shared" si="46"/>
        <v/>
      </c>
      <c r="AH88" s="1">
        <f t="shared" si="49"/>
        <v>0</v>
      </c>
      <c r="AI88" s="197"/>
      <c r="AJ88" s="197"/>
    </row>
    <row r="89" spans="2:36" ht="19.5" thickBot="1">
      <c r="B89" s="196"/>
      <c r="C89" s="164"/>
      <c r="D89" s="169"/>
      <c r="E89" s="173"/>
      <c r="F89" s="170"/>
      <c r="G89" s="169"/>
      <c r="H89" s="173"/>
      <c r="I89" s="170"/>
      <c r="J89" s="164"/>
      <c r="K89" s="231"/>
      <c r="L89" s="232"/>
      <c r="M89" s="169"/>
      <c r="N89" s="173"/>
      <c r="O89" s="170"/>
      <c r="P89" s="158"/>
      <c r="Q89" s="226"/>
      <c r="R89" s="155"/>
      <c r="S89" s="205"/>
      <c r="T89" s="155"/>
      <c r="U89" s="205"/>
      <c r="V89" s="155"/>
      <c r="AB89" s="44"/>
      <c r="AC89" s="1" t="str">
        <f>IF($Q89="","0",VLOOKUP($Q89,登録データ!$U$4:$V$19,2,FALSE))</f>
        <v>0</v>
      </c>
      <c r="AD89" s="1" t="str">
        <f t="shared" si="47"/>
        <v>00</v>
      </c>
      <c r="AE89" s="1" t="str">
        <f t="shared" si="48"/>
        <v/>
      </c>
      <c r="AF89" s="1" t="str">
        <f t="shared" si="45"/>
        <v>000000</v>
      </c>
      <c r="AG89" s="1" t="str">
        <f t="shared" si="46"/>
        <v/>
      </c>
      <c r="AH89" s="1">
        <f t="shared" si="49"/>
        <v>0</v>
      </c>
      <c r="AI89" s="197"/>
      <c r="AJ89" s="197"/>
    </row>
    <row r="90" spans="2:36" ht="19.5" thickTop="1">
      <c r="B90" s="122">
        <v>24</v>
      </c>
      <c r="C90" s="162"/>
      <c r="D90" s="165"/>
      <c r="E90" s="171"/>
      <c r="F90" s="166"/>
      <c r="G90" s="165"/>
      <c r="H90" s="171"/>
      <c r="I90" s="166"/>
      <c r="J90" s="162"/>
      <c r="K90" s="227"/>
      <c r="L90" s="228"/>
      <c r="M90" s="165"/>
      <c r="N90" s="171"/>
      <c r="O90" s="166"/>
      <c r="P90" s="156" t="s">
        <v>169</v>
      </c>
      <c r="Q90" s="159"/>
      <c r="R90" s="153"/>
      <c r="S90" s="156" t="str">
        <f t="shared" ref="S90" si="52">IF($Q90="","",IF(OR(RIGHT($Q90,1)="m",RIGHT($Q90,1)="H"),"分",""))</f>
        <v/>
      </c>
      <c r="T90" s="153"/>
      <c r="U90" s="156" t="str">
        <f t="shared" ref="U90" si="53">IF($Q90="","",IF(OR(RIGHT($Q90,1)="m",RIGHT($Q90,1)="H"),"秒","m"))</f>
        <v/>
      </c>
      <c r="V90" s="153"/>
      <c r="AB90" s="44"/>
      <c r="AC90" s="1" t="str">
        <f>IF($Q90="","0",VLOOKUP($Q90,登録データ!$U$4:$V$19,2,FALSE))</f>
        <v>0</v>
      </c>
      <c r="AD90" s="1" t="str">
        <f t="shared" si="47"/>
        <v>00</v>
      </c>
      <c r="AE90" s="1" t="str">
        <f t="shared" si="48"/>
        <v/>
      </c>
      <c r="AF90" s="1" t="str">
        <f t="shared" si="45"/>
        <v>000000</v>
      </c>
      <c r="AG90" s="1" t="str">
        <f t="shared" si="46"/>
        <v/>
      </c>
      <c r="AH90" s="1">
        <f t="shared" si="49"/>
        <v>0</v>
      </c>
      <c r="AI90" s="197" t="str">
        <f>IF($C90="","",IF($C90="@",0,IF(COUNTIF($C$21:$C$620,$C90)=1,0,1)))</f>
        <v/>
      </c>
      <c r="AJ90" s="197" t="str">
        <f>IF($M90="","",IF(OR($M90="東京都",$M90="北海道",$M90="大阪府",$M90="京都府",RIGHT($M90,1)="県"),0,1))</f>
        <v/>
      </c>
    </row>
    <row r="91" spans="2:36">
      <c r="B91" s="122"/>
      <c r="C91" s="163"/>
      <c r="D91" s="167"/>
      <c r="E91" s="172"/>
      <c r="F91" s="168"/>
      <c r="G91" s="167"/>
      <c r="H91" s="172"/>
      <c r="I91" s="168"/>
      <c r="J91" s="163"/>
      <c r="K91" s="229"/>
      <c r="L91" s="230"/>
      <c r="M91" s="167"/>
      <c r="N91" s="172"/>
      <c r="O91" s="168"/>
      <c r="P91" s="157"/>
      <c r="Q91" s="160"/>
      <c r="R91" s="154"/>
      <c r="S91" s="157"/>
      <c r="T91" s="154"/>
      <c r="U91" s="157"/>
      <c r="V91" s="154"/>
      <c r="AB91" s="44"/>
      <c r="AC91" s="1" t="str">
        <f>IF($Q91="","0",VLOOKUP($Q91,登録データ!$U$4:$V$19,2,FALSE))</f>
        <v>0</v>
      </c>
      <c r="AD91" s="1" t="str">
        <f t="shared" si="47"/>
        <v>00</v>
      </c>
      <c r="AE91" s="1" t="str">
        <f t="shared" si="48"/>
        <v/>
      </c>
      <c r="AF91" s="1" t="str">
        <f t="shared" si="45"/>
        <v>000000</v>
      </c>
      <c r="AG91" s="1" t="str">
        <f t="shared" si="46"/>
        <v/>
      </c>
      <c r="AH91" s="1">
        <f t="shared" si="49"/>
        <v>0</v>
      </c>
      <c r="AI91" s="197"/>
      <c r="AJ91" s="197"/>
    </row>
    <row r="92" spans="2:36" ht="19.5" thickBot="1">
      <c r="B92" s="196"/>
      <c r="C92" s="164"/>
      <c r="D92" s="169"/>
      <c r="E92" s="173"/>
      <c r="F92" s="170"/>
      <c r="G92" s="169"/>
      <c r="H92" s="173"/>
      <c r="I92" s="170"/>
      <c r="J92" s="164"/>
      <c r="K92" s="231"/>
      <c r="L92" s="232"/>
      <c r="M92" s="169"/>
      <c r="N92" s="173"/>
      <c r="O92" s="170"/>
      <c r="P92" s="158"/>
      <c r="Q92" s="226"/>
      <c r="R92" s="155"/>
      <c r="S92" s="205"/>
      <c r="T92" s="155"/>
      <c r="U92" s="205"/>
      <c r="V92" s="155"/>
      <c r="AB92" s="44"/>
      <c r="AC92" s="1" t="str">
        <f>IF($Q92="","0",VLOOKUP($Q92,登録データ!$U$4:$V$19,2,FALSE))</f>
        <v>0</v>
      </c>
      <c r="AD92" s="1" t="str">
        <f t="shared" si="47"/>
        <v>00</v>
      </c>
      <c r="AE92" s="1" t="str">
        <f t="shared" si="48"/>
        <v/>
      </c>
      <c r="AF92" s="1" t="str">
        <f t="shared" si="45"/>
        <v>000000</v>
      </c>
      <c r="AG92" s="1" t="str">
        <f t="shared" si="46"/>
        <v/>
      </c>
      <c r="AH92" s="1">
        <f t="shared" si="49"/>
        <v>0</v>
      </c>
      <c r="AI92" s="197"/>
      <c r="AJ92" s="197"/>
    </row>
    <row r="93" spans="2:36" ht="19.5" thickTop="1">
      <c r="B93" s="122">
        <v>25</v>
      </c>
      <c r="C93" s="162"/>
      <c r="D93" s="165"/>
      <c r="E93" s="171"/>
      <c r="F93" s="166"/>
      <c r="G93" s="165"/>
      <c r="H93" s="171"/>
      <c r="I93" s="166"/>
      <c r="J93" s="162"/>
      <c r="K93" s="227"/>
      <c r="L93" s="228"/>
      <c r="M93" s="165"/>
      <c r="N93" s="171"/>
      <c r="O93" s="166"/>
      <c r="P93" s="156" t="s">
        <v>169</v>
      </c>
      <c r="Q93" s="159"/>
      <c r="R93" s="153"/>
      <c r="S93" s="156" t="str">
        <f t="shared" ref="S93" si="54">IF($Q93="","",IF(OR(RIGHT($Q93,1)="m",RIGHT($Q93,1)="H"),"分",""))</f>
        <v/>
      </c>
      <c r="T93" s="153"/>
      <c r="U93" s="156" t="str">
        <f t="shared" ref="U93" si="55">IF($Q93="","",IF(OR(RIGHT($Q93,1)="m",RIGHT($Q93,1)="H"),"秒","m"))</f>
        <v/>
      </c>
      <c r="V93" s="153"/>
      <c r="AB93" s="44"/>
      <c r="AC93" s="1" t="str">
        <f>IF($Q93="","0",VLOOKUP($Q93,登録データ!$U$4:$V$19,2,FALSE))</f>
        <v>0</v>
      </c>
      <c r="AD93" s="1" t="str">
        <f t="shared" si="47"/>
        <v>00</v>
      </c>
      <c r="AE93" s="1" t="str">
        <f t="shared" si="48"/>
        <v/>
      </c>
      <c r="AF93" s="1" t="str">
        <f t="shared" si="45"/>
        <v>000000</v>
      </c>
      <c r="AG93" s="1" t="str">
        <f t="shared" si="46"/>
        <v/>
      </c>
      <c r="AH93" s="1">
        <f t="shared" si="49"/>
        <v>0</v>
      </c>
      <c r="AI93" s="197" t="str">
        <f>IF($C93="","",IF($C93="@",0,IF(COUNTIF($C$21:$C$620,$C93)=1,0,1)))</f>
        <v/>
      </c>
      <c r="AJ93" s="197" t="str">
        <f>IF($M93="","",IF(OR($M93="東京都",$M93="北海道",$M93="大阪府",$M93="京都府",RIGHT($M93,1)="県"),0,1))</f>
        <v/>
      </c>
    </row>
    <row r="94" spans="2:36">
      <c r="B94" s="122"/>
      <c r="C94" s="163"/>
      <c r="D94" s="167"/>
      <c r="E94" s="172"/>
      <c r="F94" s="168"/>
      <c r="G94" s="167"/>
      <c r="H94" s="172"/>
      <c r="I94" s="168"/>
      <c r="J94" s="163"/>
      <c r="K94" s="229"/>
      <c r="L94" s="230"/>
      <c r="M94" s="167"/>
      <c r="N94" s="172"/>
      <c r="O94" s="168"/>
      <c r="P94" s="157"/>
      <c r="Q94" s="160"/>
      <c r="R94" s="154"/>
      <c r="S94" s="157"/>
      <c r="T94" s="154"/>
      <c r="U94" s="157"/>
      <c r="V94" s="154"/>
      <c r="AB94" s="44"/>
      <c r="AC94" s="1" t="str">
        <f>IF($Q94="","0",VLOOKUP($Q94,登録データ!$U$4:$V$19,2,FALSE))</f>
        <v>0</v>
      </c>
      <c r="AD94" s="1" t="str">
        <f t="shared" si="47"/>
        <v>00</v>
      </c>
      <c r="AE94" s="1" t="str">
        <f t="shared" si="48"/>
        <v/>
      </c>
      <c r="AF94" s="1" t="str">
        <f t="shared" si="45"/>
        <v>000000</v>
      </c>
      <c r="AG94" s="1" t="str">
        <f t="shared" si="46"/>
        <v/>
      </c>
      <c r="AH94" s="1">
        <f t="shared" si="49"/>
        <v>0</v>
      </c>
      <c r="AI94" s="197"/>
      <c r="AJ94" s="197"/>
    </row>
    <row r="95" spans="2:36" ht="19.5" thickBot="1">
      <c r="B95" s="196"/>
      <c r="C95" s="164"/>
      <c r="D95" s="169"/>
      <c r="E95" s="173"/>
      <c r="F95" s="170"/>
      <c r="G95" s="169"/>
      <c r="H95" s="173"/>
      <c r="I95" s="170"/>
      <c r="J95" s="164"/>
      <c r="K95" s="231"/>
      <c r="L95" s="232"/>
      <c r="M95" s="169"/>
      <c r="N95" s="173"/>
      <c r="O95" s="170"/>
      <c r="P95" s="158"/>
      <c r="Q95" s="226"/>
      <c r="R95" s="155"/>
      <c r="S95" s="205"/>
      <c r="T95" s="155"/>
      <c r="U95" s="205"/>
      <c r="V95" s="155"/>
      <c r="AB95" s="44"/>
      <c r="AC95" s="1" t="str">
        <f>IF($Q95="","0",VLOOKUP($Q95,登録データ!$U$4:$V$19,2,FALSE))</f>
        <v>0</v>
      </c>
      <c r="AD95" s="1" t="str">
        <f t="shared" si="47"/>
        <v>00</v>
      </c>
      <c r="AE95" s="1" t="str">
        <f t="shared" si="48"/>
        <v/>
      </c>
      <c r="AF95" s="1" t="str">
        <f t="shared" si="45"/>
        <v>000000</v>
      </c>
      <c r="AG95" s="1" t="str">
        <f t="shared" si="46"/>
        <v/>
      </c>
      <c r="AH95" s="1">
        <f t="shared" si="49"/>
        <v>0</v>
      </c>
      <c r="AI95" s="197"/>
      <c r="AJ95" s="197"/>
    </row>
    <row r="96" spans="2:36" ht="19.5" thickTop="1">
      <c r="B96" s="122">
        <v>26</v>
      </c>
      <c r="C96" s="162"/>
      <c r="D96" s="165"/>
      <c r="E96" s="171"/>
      <c r="F96" s="166"/>
      <c r="G96" s="165"/>
      <c r="H96" s="171"/>
      <c r="I96" s="166"/>
      <c r="J96" s="162"/>
      <c r="K96" s="227"/>
      <c r="L96" s="228"/>
      <c r="M96" s="165"/>
      <c r="N96" s="171"/>
      <c r="O96" s="166"/>
      <c r="P96" s="156" t="s">
        <v>169</v>
      </c>
      <c r="Q96" s="159"/>
      <c r="R96" s="153"/>
      <c r="S96" s="156" t="str">
        <f t="shared" ref="S96" si="56">IF($Q96="","",IF(OR(RIGHT($Q96,1)="m",RIGHT($Q96,1)="H"),"分",""))</f>
        <v/>
      </c>
      <c r="T96" s="153"/>
      <c r="U96" s="156" t="str">
        <f t="shared" ref="U96" si="57">IF($Q96="","",IF(OR(RIGHT($Q96,1)="m",RIGHT($Q96,1)="H"),"秒","m"))</f>
        <v/>
      </c>
      <c r="V96" s="153"/>
      <c r="AB96" s="44"/>
      <c r="AC96" s="1" t="str">
        <f>IF($Q96="","0",VLOOKUP($Q96,登録データ!$U$4:$V$19,2,FALSE))</f>
        <v>0</v>
      </c>
      <c r="AD96" s="1" t="str">
        <f t="shared" si="47"/>
        <v>00</v>
      </c>
      <c r="AE96" s="1" t="str">
        <f t="shared" si="48"/>
        <v/>
      </c>
      <c r="AF96" s="1" t="str">
        <f t="shared" si="45"/>
        <v>000000</v>
      </c>
      <c r="AG96" s="1" t="str">
        <f t="shared" si="46"/>
        <v/>
      </c>
      <c r="AH96" s="1">
        <f t="shared" si="49"/>
        <v>0</v>
      </c>
      <c r="AI96" s="197" t="str">
        <f>IF($C96="","",IF($C96="@",0,IF(COUNTIF($C$21:$C$620,$C96)=1,0,1)))</f>
        <v/>
      </c>
      <c r="AJ96" s="197" t="str">
        <f>IF($M96="","",IF(OR($M96="東京都",$M96="北海道",$M96="大阪府",$M96="京都府",RIGHT($M96,1)="県"),0,1))</f>
        <v/>
      </c>
    </row>
    <row r="97" spans="2:36">
      <c r="B97" s="122"/>
      <c r="C97" s="163"/>
      <c r="D97" s="167"/>
      <c r="E97" s="172"/>
      <c r="F97" s="168"/>
      <c r="G97" s="167"/>
      <c r="H97" s="172"/>
      <c r="I97" s="168"/>
      <c r="J97" s="163"/>
      <c r="K97" s="229"/>
      <c r="L97" s="230"/>
      <c r="M97" s="167"/>
      <c r="N97" s="172"/>
      <c r="O97" s="168"/>
      <c r="P97" s="157"/>
      <c r="Q97" s="160"/>
      <c r="R97" s="154"/>
      <c r="S97" s="157"/>
      <c r="T97" s="154"/>
      <c r="U97" s="157"/>
      <c r="V97" s="154"/>
      <c r="AB97" s="44"/>
      <c r="AC97" s="1" t="str">
        <f>IF($Q97="","0",VLOOKUP($Q97,登録データ!$U$4:$V$19,2,FALSE))</f>
        <v>0</v>
      </c>
      <c r="AD97" s="1" t="str">
        <f t="shared" si="47"/>
        <v>00</v>
      </c>
      <c r="AE97" s="1" t="str">
        <f t="shared" si="48"/>
        <v/>
      </c>
      <c r="AF97" s="1" t="str">
        <f t="shared" si="45"/>
        <v>000000</v>
      </c>
      <c r="AG97" s="1" t="str">
        <f t="shared" si="46"/>
        <v/>
      </c>
      <c r="AH97" s="1">
        <f t="shared" si="49"/>
        <v>0</v>
      </c>
      <c r="AI97" s="197"/>
      <c r="AJ97" s="197"/>
    </row>
    <row r="98" spans="2:36" ht="19.5" thickBot="1">
      <c r="B98" s="196"/>
      <c r="C98" s="164"/>
      <c r="D98" s="169"/>
      <c r="E98" s="173"/>
      <c r="F98" s="170"/>
      <c r="G98" s="169"/>
      <c r="H98" s="173"/>
      <c r="I98" s="170"/>
      <c r="J98" s="164"/>
      <c r="K98" s="231"/>
      <c r="L98" s="232"/>
      <c r="M98" s="169"/>
      <c r="N98" s="173"/>
      <c r="O98" s="170"/>
      <c r="P98" s="158"/>
      <c r="Q98" s="226"/>
      <c r="R98" s="155"/>
      <c r="S98" s="205"/>
      <c r="T98" s="155"/>
      <c r="U98" s="205"/>
      <c r="V98" s="155"/>
      <c r="AB98" s="44"/>
      <c r="AC98" s="1" t="str">
        <f>IF($Q98="","0",VLOOKUP($Q98,登録データ!$U$4:$V$19,2,FALSE))</f>
        <v>0</v>
      </c>
      <c r="AD98" s="1" t="str">
        <f t="shared" si="47"/>
        <v>00</v>
      </c>
      <c r="AE98" s="1" t="str">
        <f t="shared" si="48"/>
        <v/>
      </c>
      <c r="AF98" s="1" t="str">
        <f t="shared" si="45"/>
        <v>000000</v>
      </c>
      <c r="AG98" s="1" t="str">
        <f t="shared" si="46"/>
        <v/>
      </c>
      <c r="AH98" s="1">
        <f t="shared" si="49"/>
        <v>0</v>
      </c>
      <c r="AI98" s="197"/>
      <c r="AJ98" s="197"/>
    </row>
    <row r="99" spans="2:36" ht="19.5" thickTop="1">
      <c r="B99" s="122">
        <v>27</v>
      </c>
      <c r="C99" s="162"/>
      <c r="D99" s="165"/>
      <c r="E99" s="171"/>
      <c r="F99" s="166"/>
      <c r="G99" s="165"/>
      <c r="H99" s="171"/>
      <c r="I99" s="166"/>
      <c r="J99" s="162"/>
      <c r="K99" s="227"/>
      <c r="L99" s="228"/>
      <c r="M99" s="165"/>
      <c r="N99" s="171"/>
      <c r="O99" s="166"/>
      <c r="P99" s="156" t="s">
        <v>169</v>
      </c>
      <c r="Q99" s="159"/>
      <c r="R99" s="153"/>
      <c r="S99" s="156" t="str">
        <f t="shared" ref="S99" si="58">IF($Q99="","",IF(OR(RIGHT($Q99,1)="m",RIGHT($Q99,1)="H"),"分",""))</f>
        <v/>
      </c>
      <c r="T99" s="153"/>
      <c r="U99" s="156" t="str">
        <f t="shared" ref="U99" si="59">IF($Q99="","",IF(OR(RIGHT($Q99,1)="m",RIGHT($Q99,1)="H"),"秒","m"))</f>
        <v/>
      </c>
      <c r="V99" s="153"/>
      <c r="AB99" s="44"/>
      <c r="AC99" s="1" t="str">
        <f>IF($Q99="","0",VLOOKUP($Q99,登録データ!$U$4:$V$19,2,FALSE))</f>
        <v>0</v>
      </c>
      <c r="AD99" s="1" t="str">
        <f t="shared" si="47"/>
        <v>00</v>
      </c>
      <c r="AE99" s="1" t="str">
        <f t="shared" si="48"/>
        <v/>
      </c>
      <c r="AF99" s="1" t="str">
        <f t="shared" si="45"/>
        <v>000000</v>
      </c>
      <c r="AG99" s="1" t="str">
        <f t="shared" si="46"/>
        <v/>
      </c>
      <c r="AH99" s="1">
        <f t="shared" si="49"/>
        <v>0</v>
      </c>
      <c r="AI99" s="197" t="str">
        <f>IF($C99="","",IF($C99="@",0,IF(COUNTIF($C$21:$C$620,$C99)=1,0,1)))</f>
        <v/>
      </c>
      <c r="AJ99" s="197" t="str">
        <f>IF($M99="","",IF(OR($M99="東京都",$M99="北海道",$M99="大阪府",$M99="京都府",RIGHT($M99,1)="県"),0,1))</f>
        <v/>
      </c>
    </row>
    <row r="100" spans="2:36">
      <c r="B100" s="122"/>
      <c r="C100" s="163"/>
      <c r="D100" s="167"/>
      <c r="E100" s="172"/>
      <c r="F100" s="168"/>
      <c r="G100" s="167"/>
      <c r="H100" s="172"/>
      <c r="I100" s="168"/>
      <c r="J100" s="163"/>
      <c r="K100" s="229"/>
      <c r="L100" s="230"/>
      <c r="M100" s="167"/>
      <c r="N100" s="172"/>
      <c r="O100" s="168"/>
      <c r="P100" s="157"/>
      <c r="Q100" s="160"/>
      <c r="R100" s="154"/>
      <c r="S100" s="157"/>
      <c r="T100" s="154"/>
      <c r="U100" s="157"/>
      <c r="V100" s="154"/>
      <c r="AB100" s="44"/>
      <c r="AC100" s="1" t="str">
        <f>IF($Q100="","0",VLOOKUP($Q100,登録データ!$U$4:$V$19,2,FALSE))</f>
        <v>0</v>
      </c>
      <c r="AD100" s="1" t="str">
        <f t="shared" si="47"/>
        <v>00</v>
      </c>
      <c r="AE100" s="1" t="str">
        <f t="shared" si="48"/>
        <v/>
      </c>
      <c r="AF100" s="1" t="str">
        <f t="shared" si="45"/>
        <v>000000</v>
      </c>
      <c r="AG100" s="1" t="str">
        <f t="shared" si="46"/>
        <v/>
      </c>
      <c r="AH100" s="1">
        <f t="shared" si="49"/>
        <v>0</v>
      </c>
      <c r="AI100" s="197"/>
      <c r="AJ100" s="197"/>
    </row>
    <row r="101" spans="2:36" ht="19.5" thickBot="1">
      <c r="B101" s="196"/>
      <c r="C101" s="164"/>
      <c r="D101" s="169"/>
      <c r="E101" s="173"/>
      <c r="F101" s="170"/>
      <c r="G101" s="169"/>
      <c r="H101" s="173"/>
      <c r="I101" s="170"/>
      <c r="J101" s="164"/>
      <c r="K101" s="231"/>
      <c r="L101" s="232"/>
      <c r="M101" s="169"/>
      <c r="N101" s="173"/>
      <c r="O101" s="170"/>
      <c r="P101" s="158"/>
      <c r="Q101" s="226"/>
      <c r="R101" s="155"/>
      <c r="S101" s="205"/>
      <c r="T101" s="155"/>
      <c r="U101" s="205"/>
      <c r="V101" s="155"/>
      <c r="AB101" s="44"/>
      <c r="AC101" s="1" t="str">
        <f>IF($Q101="","0",VLOOKUP($Q101,登録データ!$U$4:$V$19,2,FALSE))</f>
        <v>0</v>
      </c>
      <c r="AD101" s="1" t="str">
        <f t="shared" si="47"/>
        <v>00</v>
      </c>
      <c r="AE101" s="1" t="str">
        <f t="shared" si="48"/>
        <v/>
      </c>
      <c r="AF101" s="1" t="str">
        <f t="shared" si="45"/>
        <v>000000</v>
      </c>
      <c r="AG101" s="1" t="str">
        <f t="shared" si="46"/>
        <v/>
      </c>
      <c r="AH101" s="1">
        <f t="shared" si="49"/>
        <v>0</v>
      </c>
      <c r="AI101" s="197"/>
      <c r="AJ101" s="197"/>
    </row>
    <row r="102" spans="2:36" ht="19.5" thickTop="1">
      <c r="B102" s="122">
        <v>28</v>
      </c>
      <c r="C102" s="162"/>
      <c r="D102" s="165"/>
      <c r="E102" s="171"/>
      <c r="F102" s="166"/>
      <c r="G102" s="165"/>
      <c r="H102" s="171"/>
      <c r="I102" s="166"/>
      <c r="J102" s="162"/>
      <c r="K102" s="227"/>
      <c r="L102" s="228"/>
      <c r="M102" s="165"/>
      <c r="N102" s="171"/>
      <c r="O102" s="166"/>
      <c r="P102" s="156" t="s">
        <v>169</v>
      </c>
      <c r="Q102" s="159"/>
      <c r="R102" s="153"/>
      <c r="S102" s="156" t="str">
        <f t="shared" ref="S102" si="60">IF($Q102="","",IF(OR(RIGHT($Q102,1)="m",RIGHT($Q102,1)="H"),"分",""))</f>
        <v/>
      </c>
      <c r="T102" s="153"/>
      <c r="U102" s="156" t="str">
        <f t="shared" ref="U102" si="61">IF($Q102="","",IF(OR(RIGHT($Q102,1)="m",RIGHT($Q102,1)="H"),"秒","m"))</f>
        <v/>
      </c>
      <c r="V102" s="153"/>
      <c r="AB102" s="44"/>
      <c r="AC102" s="1" t="str">
        <f>IF($Q102="","0",VLOOKUP($Q102,登録データ!$U$4:$V$19,2,FALSE))</f>
        <v>0</v>
      </c>
      <c r="AD102" s="1" t="str">
        <f t="shared" si="47"/>
        <v>00</v>
      </c>
      <c r="AE102" s="1" t="str">
        <f t="shared" si="48"/>
        <v/>
      </c>
      <c r="AF102" s="1" t="str">
        <f t="shared" si="45"/>
        <v>000000</v>
      </c>
      <c r="AG102" s="1" t="str">
        <f t="shared" si="46"/>
        <v/>
      </c>
      <c r="AH102" s="1">
        <f t="shared" si="49"/>
        <v>0</v>
      </c>
      <c r="AI102" s="197" t="str">
        <f>IF($C102="","",IF($C102="@",0,IF(COUNTIF($C$21:$C$620,$C102)=1,0,1)))</f>
        <v/>
      </c>
      <c r="AJ102" s="197" t="str">
        <f>IF($M102="","",IF(OR($M102="東京都",$M102="北海道",$M102="大阪府",$M102="京都府",RIGHT($M102,1)="県"),0,1))</f>
        <v/>
      </c>
    </row>
    <row r="103" spans="2:36">
      <c r="B103" s="122"/>
      <c r="C103" s="163"/>
      <c r="D103" s="167"/>
      <c r="E103" s="172"/>
      <c r="F103" s="168"/>
      <c r="G103" s="167"/>
      <c r="H103" s="172"/>
      <c r="I103" s="168"/>
      <c r="J103" s="163"/>
      <c r="K103" s="229"/>
      <c r="L103" s="230"/>
      <c r="M103" s="167"/>
      <c r="N103" s="172"/>
      <c r="O103" s="168"/>
      <c r="P103" s="157"/>
      <c r="Q103" s="160"/>
      <c r="R103" s="154"/>
      <c r="S103" s="157"/>
      <c r="T103" s="154"/>
      <c r="U103" s="157"/>
      <c r="V103" s="154"/>
      <c r="AB103" s="44"/>
      <c r="AC103" s="1" t="str">
        <f>IF($Q103="","0",VLOOKUP($Q103,登録データ!$U$4:$V$19,2,FALSE))</f>
        <v>0</v>
      </c>
      <c r="AD103" s="1" t="str">
        <f t="shared" si="47"/>
        <v>00</v>
      </c>
      <c r="AE103" s="1" t="str">
        <f t="shared" si="48"/>
        <v/>
      </c>
      <c r="AF103" s="1" t="str">
        <f t="shared" si="45"/>
        <v>000000</v>
      </c>
      <c r="AG103" s="1" t="str">
        <f t="shared" si="46"/>
        <v/>
      </c>
      <c r="AH103" s="1">
        <f t="shared" si="49"/>
        <v>0</v>
      </c>
      <c r="AI103" s="197"/>
      <c r="AJ103" s="197"/>
    </row>
    <row r="104" spans="2:36" ht="19.5" thickBot="1">
      <c r="B104" s="196"/>
      <c r="C104" s="164"/>
      <c r="D104" s="169"/>
      <c r="E104" s="173"/>
      <c r="F104" s="170"/>
      <c r="G104" s="169"/>
      <c r="H104" s="173"/>
      <c r="I104" s="170"/>
      <c r="J104" s="164"/>
      <c r="K104" s="231"/>
      <c r="L104" s="232"/>
      <c r="M104" s="169"/>
      <c r="N104" s="173"/>
      <c r="O104" s="170"/>
      <c r="P104" s="158"/>
      <c r="Q104" s="226"/>
      <c r="R104" s="155"/>
      <c r="S104" s="205"/>
      <c r="T104" s="155"/>
      <c r="U104" s="205"/>
      <c r="V104" s="155"/>
      <c r="AB104" s="44"/>
      <c r="AC104" s="1" t="str">
        <f>IF($Q104="","0",VLOOKUP($Q104,登録データ!$U$4:$V$19,2,FALSE))</f>
        <v>0</v>
      </c>
      <c r="AD104" s="1" t="str">
        <f t="shared" si="47"/>
        <v>00</v>
      </c>
      <c r="AE104" s="1" t="str">
        <f t="shared" si="48"/>
        <v/>
      </c>
      <c r="AF104" s="1" t="str">
        <f t="shared" si="45"/>
        <v>000000</v>
      </c>
      <c r="AG104" s="1" t="str">
        <f t="shared" si="46"/>
        <v/>
      </c>
      <c r="AH104" s="1">
        <f t="shared" si="49"/>
        <v>0</v>
      </c>
      <c r="AI104" s="197"/>
      <c r="AJ104" s="197"/>
    </row>
    <row r="105" spans="2:36" ht="19.5" thickTop="1">
      <c r="B105" s="122">
        <v>29</v>
      </c>
      <c r="C105" s="162"/>
      <c r="D105" s="165"/>
      <c r="E105" s="171"/>
      <c r="F105" s="166"/>
      <c r="G105" s="165"/>
      <c r="H105" s="171"/>
      <c r="I105" s="166"/>
      <c r="J105" s="162"/>
      <c r="K105" s="227"/>
      <c r="L105" s="228"/>
      <c r="M105" s="165"/>
      <c r="N105" s="171"/>
      <c r="O105" s="166"/>
      <c r="P105" s="156" t="s">
        <v>169</v>
      </c>
      <c r="Q105" s="159"/>
      <c r="R105" s="153"/>
      <c r="S105" s="156" t="str">
        <f t="shared" ref="S105" si="62">IF($Q105="","",IF(OR(RIGHT($Q105,1)="m",RIGHT($Q105,1)="H"),"分",""))</f>
        <v/>
      </c>
      <c r="T105" s="153"/>
      <c r="U105" s="156" t="str">
        <f t="shared" ref="U105" si="63">IF($Q105="","",IF(OR(RIGHT($Q105,1)="m",RIGHT($Q105,1)="H"),"秒","m"))</f>
        <v/>
      </c>
      <c r="V105" s="153"/>
      <c r="AB105" s="44"/>
      <c r="AC105" s="1" t="str">
        <f>IF($Q105="","0",VLOOKUP($Q105,登録データ!$U$4:$V$19,2,FALSE))</f>
        <v>0</v>
      </c>
      <c r="AD105" s="1" t="str">
        <f t="shared" si="47"/>
        <v>00</v>
      </c>
      <c r="AE105" s="1" t="str">
        <f t="shared" si="48"/>
        <v/>
      </c>
      <c r="AF105" s="1" t="str">
        <f t="shared" si="45"/>
        <v>000000</v>
      </c>
      <c r="AG105" s="1" t="str">
        <f t="shared" si="46"/>
        <v/>
      </c>
      <c r="AH105" s="1">
        <f t="shared" si="49"/>
        <v>0</v>
      </c>
      <c r="AI105" s="197" t="str">
        <f>IF($C105="","",IF($C105="@",0,IF(COUNTIF($C$21:$C$620,$C105)=1,0,1)))</f>
        <v/>
      </c>
      <c r="AJ105" s="197" t="str">
        <f>IF($M105="","",IF(OR($M105="東京都",$M105="北海道",$M105="大阪府",$M105="京都府",RIGHT($M105,1)="県"),0,1))</f>
        <v/>
      </c>
    </row>
    <row r="106" spans="2:36">
      <c r="B106" s="122"/>
      <c r="C106" s="163"/>
      <c r="D106" s="167"/>
      <c r="E106" s="172"/>
      <c r="F106" s="168"/>
      <c r="G106" s="167"/>
      <c r="H106" s="172"/>
      <c r="I106" s="168"/>
      <c r="J106" s="163"/>
      <c r="K106" s="229"/>
      <c r="L106" s="230"/>
      <c r="M106" s="167"/>
      <c r="N106" s="172"/>
      <c r="O106" s="168"/>
      <c r="P106" s="157"/>
      <c r="Q106" s="160"/>
      <c r="R106" s="154"/>
      <c r="S106" s="157"/>
      <c r="T106" s="154"/>
      <c r="U106" s="157"/>
      <c r="V106" s="154"/>
      <c r="AB106" s="44"/>
      <c r="AC106" s="1" t="str">
        <f>IF($Q106="","0",VLOOKUP($Q106,登録データ!$U$4:$V$19,2,FALSE))</f>
        <v>0</v>
      </c>
      <c r="AD106" s="1" t="str">
        <f t="shared" si="47"/>
        <v>00</v>
      </c>
      <c r="AE106" s="1" t="str">
        <f t="shared" si="48"/>
        <v/>
      </c>
      <c r="AF106" s="1" t="str">
        <f t="shared" si="45"/>
        <v>000000</v>
      </c>
      <c r="AG106" s="1" t="str">
        <f t="shared" si="46"/>
        <v/>
      </c>
      <c r="AH106" s="1">
        <f t="shared" si="49"/>
        <v>0</v>
      </c>
      <c r="AI106" s="197"/>
      <c r="AJ106" s="197"/>
    </row>
    <row r="107" spans="2:36" ht="19.5" thickBot="1">
      <c r="B107" s="196"/>
      <c r="C107" s="164"/>
      <c r="D107" s="169"/>
      <c r="E107" s="173"/>
      <c r="F107" s="170"/>
      <c r="G107" s="169"/>
      <c r="H107" s="173"/>
      <c r="I107" s="170"/>
      <c r="J107" s="164"/>
      <c r="K107" s="231"/>
      <c r="L107" s="232"/>
      <c r="M107" s="169"/>
      <c r="N107" s="173"/>
      <c r="O107" s="170"/>
      <c r="P107" s="158"/>
      <c r="Q107" s="226"/>
      <c r="R107" s="155"/>
      <c r="S107" s="205"/>
      <c r="T107" s="155"/>
      <c r="U107" s="205"/>
      <c r="V107" s="155"/>
      <c r="AB107" s="44"/>
      <c r="AC107" s="1" t="str">
        <f>IF($Q107="","0",VLOOKUP($Q107,登録データ!$U$4:$V$19,2,FALSE))</f>
        <v>0</v>
      </c>
      <c r="AD107" s="1" t="str">
        <f t="shared" si="47"/>
        <v>00</v>
      </c>
      <c r="AE107" s="1" t="str">
        <f t="shared" si="48"/>
        <v/>
      </c>
      <c r="AF107" s="1" t="str">
        <f t="shared" si="45"/>
        <v>000000</v>
      </c>
      <c r="AG107" s="1" t="str">
        <f t="shared" si="46"/>
        <v/>
      </c>
      <c r="AH107" s="1">
        <f t="shared" si="49"/>
        <v>0</v>
      </c>
      <c r="AI107" s="197"/>
      <c r="AJ107" s="197"/>
    </row>
    <row r="108" spans="2:36" ht="19.5" thickTop="1">
      <c r="B108" s="122">
        <v>30</v>
      </c>
      <c r="C108" s="162"/>
      <c r="D108" s="165"/>
      <c r="E108" s="171"/>
      <c r="F108" s="166"/>
      <c r="G108" s="165"/>
      <c r="H108" s="171"/>
      <c r="I108" s="166"/>
      <c r="J108" s="162"/>
      <c r="K108" s="227"/>
      <c r="L108" s="228"/>
      <c r="M108" s="165"/>
      <c r="N108" s="171"/>
      <c r="O108" s="166"/>
      <c r="P108" s="156" t="s">
        <v>169</v>
      </c>
      <c r="Q108" s="159"/>
      <c r="R108" s="153"/>
      <c r="S108" s="156" t="str">
        <f t="shared" ref="S108" si="64">IF($Q108="","",IF(OR(RIGHT($Q108,1)="m",RIGHT($Q108,1)="H"),"分",""))</f>
        <v/>
      </c>
      <c r="T108" s="153"/>
      <c r="U108" s="156" t="str">
        <f t="shared" ref="U108" si="65">IF($Q108="","",IF(OR(RIGHT($Q108,1)="m",RIGHT($Q108,1)="H"),"秒","m"))</f>
        <v/>
      </c>
      <c r="V108" s="153"/>
      <c r="AB108" s="44"/>
      <c r="AC108" s="1" t="str">
        <f>IF($Q108="","0",VLOOKUP($Q108,登録データ!$U$4:$V$19,2,FALSE))</f>
        <v>0</v>
      </c>
      <c r="AD108" s="1" t="str">
        <f t="shared" si="47"/>
        <v>00</v>
      </c>
      <c r="AE108" s="1" t="str">
        <f t="shared" si="48"/>
        <v/>
      </c>
      <c r="AF108" s="1" t="str">
        <f t="shared" si="45"/>
        <v>000000</v>
      </c>
      <c r="AG108" s="1" t="str">
        <f t="shared" si="46"/>
        <v/>
      </c>
      <c r="AH108" s="1">
        <f t="shared" si="49"/>
        <v>0</v>
      </c>
      <c r="AI108" s="197" t="str">
        <f>IF($C108="","",IF($C108="@",0,IF(COUNTIF($C$21:$C$620,$C108)=1,0,1)))</f>
        <v/>
      </c>
      <c r="AJ108" s="197" t="str">
        <f>IF($M108="","",IF(OR($M108="東京都",$M108="北海道",$M108="大阪府",$M108="京都府",RIGHT($M108,1)="県"),0,1))</f>
        <v/>
      </c>
    </row>
    <row r="109" spans="2:36">
      <c r="B109" s="122"/>
      <c r="C109" s="163"/>
      <c r="D109" s="167"/>
      <c r="E109" s="172"/>
      <c r="F109" s="168"/>
      <c r="G109" s="167"/>
      <c r="H109" s="172"/>
      <c r="I109" s="168"/>
      <c r="J109" s="163"/>
      <c r="K109" s="229"/>
      <c r="L109" s="230"/>
      <c r="M109" s="167"/>
      <c r="N109" s="172"/>
      <c r="O109" s="168"/>
      <c r="P109" s="157"/>
      <c r="Q109" s="160"/>
      <c r="R109" s="154"/>
      <c r="S109" s="157"/>
      <c r="T109" s="154"/>
      <c r="U109" s="157"/>
      <c r="V109" s="154"/>
      <c r="AB109" s="44"/>
      <c r="AC109" s="1" t="str">
        <f>IF($Q109="","0",VLOOKUP($Q109,登録データ!$U$4:$V$19,2,FALSE))</f>
        <v>0</v>
      </c>
      <c r="AD109" s="1" t="str">
        <f t="shared" si="47"/>
        <v>00</v>
      </c>
      <c r="AE109" s="1" t="str">
        <f t="shared" si="48"/>
        <v/>
      </c>
      <c r="AF109" s="1" t="str">
        <f t="shared" si="45"/>
        <v>000000</v>
      </c>
      <c r="AG109" s="1" t="str">
        <f t="shared" si="46"/>
        <v/>
      </c>
      <c r="AH109" s="1">
        <f t="shared" si="49"/>
        <v>0</v>
      </c>
      <c r="AI109" s="197"/>
      <c r="AJ109" s="197"/>
    </row>
    <row r="110" spans="2:36" ht="19.5" thickBot="1">
      <c r="B110" s="196"/>
      <c r="C110" s="164"/>
      <c r="D110" s="169"/>
      <c r="E110" s="173"/>
      <c r="F110" s="170"/>
      <c r="G110" s="169"/>
      <c r="H110" s="173"/>
      <c r="I110" s="170"/>
      <c r="J110" s="164"/>
      <c r="K110" s="231"/>
      <c r="L110" s="232"/>
      <c r="M110" s="169"/>
      <c r="N110" s="173"/>
      <c r="O110" s="170"/>
      <c r="P110" s="158"/>
      <c r="Q110" s="226"/>
      <c r="R110" s="155"/>
      <c r="S110" s="205"/>
      <c r="T110" s="155"/>
      <c r="U110" s="205"/>
      <c r="V110" s="155"/>
      <c r="AB110" s="44"/>
      <c r="AC110" s="1" t="str">
        <f>IF($Q110="","0",VLOOKUP($Q110,登録データ!$U$4:$V$19,2,FALSE))</f>
        <v>0</v>
      </c>
      <c r="AD110" s="1" t="str">
        <f t="shared" si="47"/>
        <v>00</v>
      </c>
      <c r="AE110" s="1" t="str">
        <f t="shared" si="48"/>
        <v/>
      </c>
      <c r="AF110" s="1" t="str">
        <f t="shared" si="45"/>
        <v>000000</v>
      </c>
      <c r="AG110" s="1" t="str">
        <f t="shared" si="46"/>
        <v/>
      </c>
      <c r="AH110" s="1">
        <f t="shared" si="49"/>
        <v>0</v>
      </c>
      <c r="AI110" s="197"/>
      <c r="AJ110" s="197"/>
    </row>
    <row r="111" spans="2:36" ht="19.5" thickTop="1">
      <c r="B111" s="122">
        <v>31</v>
      </c>
      <c r="C111" s="162"/>
      <c r="D111" s="165"/>
      <c r="E111" s="171"/>
      <c r="F111" s="166"/>
      <c r="G111" s="165"/>
      <c r="H111" s="171"/>
      <c r="I111" s="166"/>
      <c r="J111" s="55"/>
      <c r="K111" s="227"/>
      <c r="L111" s="228"/>
      <c r="M111" s="165"/>
      <c r="N111" s="171"/>
      <c r="O111" s="166"/>
      <c r="P111" s="156" t="s">
        <v>169</v>
      </c>
      <c r="Q111" s="159"/>
      <c r="R111" s="153"/>
      <c r="S111" s="156" t="str">
        <f t="shared" ref="S111" si="66">IF($Q111="","",IF(OR(RIGHT($Q111,1)="m",RIGHT($Q111,1)="H"),"分",""))</f>
        <v/>
      </c>
      <c r="T111" s="153"/>
      <c r="U111" s="156" t="str">
        <f t="shared" ref="U111" si="67">IF($Q111="","",IF(OR(RIGHT($Q111,1)="m",RIGHT($Q111,1)="H"),"秒","m"))</f>
        <v/>
      </c>
      <c r="V111" s="153"/>
      <c r="AB111" s="44"/>
      <c r="AC111" s="1" t="str">
        <f>IF($Q111="","0",VLOOKUP($Q111,登録データ!$U$4:$V$19,2,FALSE))</f>
        <v>0</v>
      </c>
      <c r="AD111" s="1" t="str">
        <f t="shared" si="47"/>
        <v>00</v>
      </c>
      <c r="AE111" s="1" t="str">
        <f t="shared" si="48"/>
        <v/>
      </c>
      <c r="AF111" s="1" t="str">
        <f t="shared" si="45"/>
        <v>000000</v>
      </c>
      <c r="AG111" s="1" t="str">
        <f t="shared" si="46"/>
        <v/>
      </c>
      <c r="AH111" s="1">
        <f t="shared" si="49"/>
        <v>0</v>
      </c>
      <c r="AI111" s="197" t="str">
        <f>IF($C111="","",IF($C111="@",0,IF(COUNTIF($C$21:$C$620,$C111)=1,0,1)))</f>
        <v/>
      </c>
      <c r="AJ111" s="197" t="str">
        <f>IF($M111="","",IF(OR($M111="東京都",$M111="北海道",$M111="大阪府",$M111="京都府",RIGHT($M111,1)="県"),0,1))</f>
        <v/>
      </c>
    </row>
    <row r="112" spans="2:36">
      <c r="B112" s="122"/>
      <c r="C112" s="163"/>
      <c r="D112" s="167"/>
      <c r="E112" s="172"/>
      <c r="F112" s="168"/>
      <c r="G112" s="167"/>
      <c r="H112" s="172"/>
      <c r="I112" s="168"/>
      <c r="J112" s="66"/>
      <c r="K112" s="229"/>
      <c r="L112" s="230"/>
      <c r="M112" s="167"/>
      <c r="N112" s="172"/>
      <c r="O112" s="168"/>
      <c r="P112" s="157"/>
      <c r="Q112" s="160"/>
      <c r="R112" s="154"/>
      <c r="S112" s="157"/>
      <c r="T112" s="154"/>
      <c r="U112" s="157"/>
      <c r="V112" s="154"/>
      <c r="AB112" s="44"/>
      <c r="AC112" s="1" t="str">
        <f>IF($Q112="","0",VLOOKUP($Q112,登録データ!$U$4:$V$19,2,FALSE))</f>
        <v>0</v>
      </c>
      <c r="AD112" s="1" t="str">
        <f t="shared" si="47"/>
        <v>00</v>
      </c>
      <c r="AE112" s="1" t="str">
        <f t="shared" si="48"/>
        <v/>
      </c>
      <c r="AF112" s="1" t="str">
        <f t="shared" si="45"/>
        <v>000000</v>
      </c>
      <c r="AG112" s="1" t="str">
        <f t="shared" si="46"/>
        <v/>
      </c>
      <c r="AH112" s="1">
        <f t="shared" si="49"/>
        <v>0</v>
      </c>
      <c r="AI112" s="197"/>
      <c r="AJ112" s="197"/>
    </row>
    <row r="113" spans="2:36" ht="19.5" thickBot="1">
      <c r="B113" s="196"/>
      <c r="C113" s="164"/>
      <c r="D113" s="169"/>
      <c r="E113" s="173"/>
      <c r="F113" s="170"/>
      <c r="G113" s="169"/>
      <c r="H113" s="173"/>
      <c r="I113" s="170"/>
      <c r="J113" s="58"/>
      <c r="K113" s="231"/>
      <c r="L113" s="232"/>
      <c r="M113" s="169"/>
      <c r="N113" s="173"/>
      <c r="O113" s="170"/>
      <c r="P113" s="158"/>
      <c r="Q113" s="226"/>
      <c r="R113" s="155"/>
      <c r="S113" s="205"/>
      <c r="T113" s="155"/>
      <c r="U113" s="205"/>
      <c r="V113" s="155"/>
      <c r="AB113" s="44"/>
      <c r="AC113" s="1" t="str">
        <f>IF($Q113="","0",VLOOKUP($Q113,登録データ!$U$4:$V$19,2,FALSE))</f>
        <v>0</v>
      </c>
      <c r="AD113" s="1" t="str">
        <f t="shared" si="47"/>
        <v>00</v>
      </c>
      <c r="AE113" s="1" t="str">
        <f t="shared" si="48"/>
        <v/>
      </c>
      <c r="AF113" s="1" t="str">
        <f t="shared" si="45"/>
        <v>000000</v>
      </c>
      <c r="AG113" s="1" t="str">
        <f t="shared" si="46"/>
        <v/>
      </c>
      <c r="AH113" s="1">
        <f t="shared" si="49"/>
        <v>0</v>
      </c>
      <c r="AI113" s="197"/>
      <c r="AJ113" s="197"/>
    </row>
    <row r="114" spans="2:36" ht="19.5" thickTop="1">
      <c r="B114" s="122">
        <v>32</v>
      </c>
      <c r="C114" s="162"/>
      <c r="D114" s="165"/>
      <c r="E114" s="171"/>
      <c r="F114" s="166"/>
      <c r="G114" s="165"/>
      <c r="H114" s="171"/>
      <c r="I114" s="166"/>
      <c r="J114" s="55"/>
      <c r="K114" s="227"/>
      <c r="L114" s="228"/>
      <c r="M114" s="165"/>
      <c r="N114" s="171"/>
      <c r="O114" s="166"/>
      <c r="P114" s="156" t="s">
        <v>169</v>
      </c>
      <c r="Q114" s="159"/>
      <c r="R114" s="153"/>
      <c r="S114" s="156" t="str">
        <f t="shared" ref="S114" si="68">IF($Q114="","",IF(OR(RIGHT($Q114,1)="m",RIGHT($Q114,1)="H"),"分",""))</f>
        <v/>
      </c>
      <c r="T114" s="153"/>
      <c r="U114" s="156" t="str">
        <f t="shared" ref="U114" si="69">IF($Q114="","",IF(OR(RIGHT($Q114,1)="m",RIGHT($Q114,1)="H"),"秒","m"))</f>
        <v/>
      </c>
      <c r="V114" s="153"/>
      <c r="AB114" s="44"/>
      <c r="AC114" s="1" t="str">
        <f>IF($Q114="","0",VLOOKUP($Q114,登録データ!$U$4:$V$19,2,FALSE))</f>
        <v>0</v>
      </c>
      <c r="AD114" s="1" t="str">
        <f t="shared" si="47"/>
        <v>00</v>
      </c>
      <c r="AE114" s="1" t="str">
        <f t="shared" si="48"/>
        <v/>
      </c>
      <c r="AF114" s="1" t="str">
        <f t="shared" si="45"/>
        <v>000000</v>
      </c>
      <c r="AG114" s="1" t="str">
        <f t="shared" si="46"/>
        <v/>
      </c>
      <c r="AH114" s="1">
        <f t="shared" si="49"/>
        <v>0</v>
      </c>
      <c r="AI114" s="197" t="str">
        <f>IF($C114="","",IF($C114="@",0,IF(COUNTIF($C$21:$C$620,$C114)=1,0,1)))</f>
        <v/>
      </c>
      <c r="AJ114" s="197" t="str">
        <f>IF($M114="","",IF(OR($M114="東京都",$M114="北海道",$M114="大阪府",$M114="京都府",RIGHT($M114,1)="県"),0,1))</f>
        <v/>
      </c>
    </row>
    <row r="115" spans="2:36">
      <c r="B115" s="122"/>
      <c r="C115" s="163"/>
      <c r="D115" s="167"/>
      <c r="E115" s="172"/>
      <c r="F115" s="168"/>
      <c r="G115" s="167"/>
      <c r="H115" s="172"/>
      <c r="I115" s="168"/>
      <c r="J115" s="66"/>
      <c r="K115" s="229"/>
      <c r="L115" s="230"/>
      <c r="M115" s="167"/>
      <c r="N115" s="172"/>
      <c r="O115" s="168"/>
      <c r="P115" s="157"/>
      <c r="Q115" s="160"/>
      <c r="R115" s="154"/>
      <c r="S115" s="157"/>
      <c r="T115" s="154"/>
      <c r="U115" s="157"/>
      <c r="V115" s="154"/>
      <c r="AB115" s="44"/>
      <c r="AC115" s="1" t="str">
        <f>IF($Q115="","0",VLOOKUP($Q115,登録データ!$U$4:$V$19,2,FALSE))</f>
        <v>0</v>
      </c>
      <c r="AD115" s="1" t="str">
        <f t="shared" si="47"/>
        <v>00</v>
      </c>
      <c r="AE115" s="1" t="str">
        <f t="shared" si="48"/>
        <v/>
      </c>
      <c r="AF115" s="1" t="str">
        <f t="shared" si="45"/>
        <v>000000</v>
      </c>
      <c r="AG115" s="1" t="str">
        <f t="shared" si="46"/>
        <v/>
      </c>
      <c r="AH115" s="1">
        <f t="shared" si="49"/>
        <v>0</v>
      </c>
      <c r="AI115" s="197"/>
      <c r="AJ115" s="197"/>
    </row>
    <row r="116" spans="2:36" ht="19.5" thickBot="1">
      <c r="B116" s="196"/>
      <c r="C116" s="164"/>
      <c r="D116" s="169"/>
      <c r="E116" s="173"/>
      <c r="F116" s="170"/>
      <c r="G116" s="169"/>
      <c r="H116" s="173"/>
      <c r="I116" s="170"/>
      <c r="J116" s="58"/>
      <c r="K116" s="231"/>
      <c r="L116" s="232"/>
      <c r="M116" s="169"/>
      <c r="N116" s="173"/>
      <c r="O116" s="170"/>
      <c r="P116" s="158"/>
      <c r="Q116" s="226"/>
      <c r="R116" s="155"/>
      <c r="S116" s="205"/>
      <c r="T116" s="155"/>
      <c r="U116" s="205"/>
      <c r="V116" s="155"/>
      <c r="AB116" s="44"/>
      <c r="AC116" s="1" t="str">
        <f>IF($Q116="","0",VLOOKUP($Q116,登録データ!$U$4:$V$19,2,FALSE))</f>
        <v>0</v>
      </c>
      <c r="AD116" s="1" t="str">
        <f t="shared" si="47"/>
        <v>00</v>
      </c>
      <c r="AE116" s="1" t="str">
        <f t="shared" si="48"/>
        <v/>
      </c>
      <c r="AF116" s="1" t="str">
        <f t="shared" si="45"/>
        <v>000000</v>
      </c>
      <c r="AG116" s="1" t="str">
        <f t="shared" si="46"/>
        <v/>
      </c>
      <c r="AH116" s="1">
        <f t="shared" si="49"/>
        <v>0</v>
      </c>
      <c r="AI116" s="197"/>
      <c r="AJ116" s="197"/>
    </row>
    <row r="117" spans="2:36" ht="19.5" thickTop="1">
      <c r="B117" s="122">
        <v>33</v>
      </c>
      <c r="C117" s="162"/>
      <c r="D117" s="165"/>
      <c r="E117" s="171"/>
      <c r="F117" s="166"/>
      <c r="G117" s="165"/>
      <c r="H117" s="171"/>
      <c r="I117" s="166"/>
      <c r="J117" s="55"/>
      <c r="K117" s="227"/>
      <c r="L117" s="228"/>
      <c r="M117" s="165"/>
      <c r="N117" s="171"/>
      <c r="O117" s="166"/>
      <c r="P117" s="156" t="s">
        <v>169</v>
      </c>
      <c r="Q117" s="159"/>
      <c r="R117" s="153"/>
      <c r="S117" s="156" t="str">
        <f t="shared" ref="S117" si="70">IF($Q117="","",IF(OR(RIGHT($Q117,1)="m",RIGHT($Q117,1)="H"),"分",""))</f>
        <v/>
      </c>
      <c r="T117" s="153"/>
      <c r="U117" s="156" t="str">
        <f t="shared" ref="U117" si="71">IF($Q117="","",IF(OR(RIGHT($Q117,1)="m",RIGHT($Q117,1)="H"),"秒","m"))</f>
        <v/>
      </c>
      <c r="V117" s="153"/>
      <c r="AB117" s="44"/>
      <c r="AC117" s="1" t="str">
        <f>IF($Q117="","0",VLOOKUP($Q117,登録データ!$U$4:$V$19,2,FALSE))</f>
        <v>0</v>
      </c>
      <c r="AD117" s="1" t="str">
        <f t="shared" si="47"/>
        <v>00</v>
      </c>
      <c r="AE117" s="1" t="str">
        <f t="shared" si="48"/>
        <v/>
      </c>
      <c r="AF117" s="1" t="str">
        <f t="shared" si="45"/>
        <v>000000</v>
      </c>
      <c r="AG117" s="1" t="str">
        <f t="shared" si="46"/>
        <v/>
      </c>
      <c r="AH117" s="1">
        <f t="shared" si="49"/>
        <v>0</v>
      </c>
      <c r="AI117" s="197" t="str">
        <f>IF($C117="","",IF($C117="@",0,IF(COUNTIF($C$21:$C$620,$C117)=1,0,1)))</f>
        <v/>
      </c>
      <c r="AJ117" s="197" t="str">
        <f>IF($M117="","",IF(OR($M117="東京都",$M117="北海道",$M117="大阪府",$M117="京都府",RIGHT($M117,1)="県"),0,1))</f>
        <v/>
      </c>
    </row>
    <row r="118" spans="2:36">
      <c r="B118" s="122"/>
      <c r="C118" s="163"/>
      <c r="D118" s="167"/>
      <c r="E118" s="172"/>
      <c r="F118" s="168"/>
      <c r="G118" s="167"/>
      <c r="H118" s="172"/>
      <c r="I118" s="168"/>
      <c r="J118" s="66"/>
      <c r="K118" s="229"/>
      <c r="L118" s="230"/>
      <c r="M118" s="167"/>
      <c r="N118" s="172"/>
      <c r="O118" s="168"/>
      <c r="P118" s="157"/>
      <c r="Q118" s="160"/>
      <c r="R118" s="154"/>
      <c r="S118" s="157"/>
      <c r="T118" s="154"/>
      <c r="U118" s="157"/>
      <c r="V118" s="154"/>
      <c r="AB118" s="44"/>
      <c r="AC118" s="1" t="str">
        <f>IF($Q118="","0",VLOOKUP($Q118,登録データ!$U$4:$V$19,2,FALSE))</f>
        <v>0</v>
      </c>
      <c r="AD118" s="1" t="str">
        <f t="shared" si="47"/>
        <v>00</v>
      </c>
      <c r="AE118" s="1" t="str">
        <f t="shared" si="48"/>
        <v/>
      </c>
      <c r="AF118" s="1" t="str">
        <f t="shared" si="45"/>
        <v>000000</v>
      </c>
      <c r="AG118" s="1" t="str">
        <f t="shared" si="46"/>
        <v/>
      </c>
      <c r="AH118" s="1">
        <f t="shared" si="49"/>
        <v>0</v>
      </c>
      <c r="AI118" s="197"/>
      <c r="AJ118" s="197"/>
    </row>
    <row r="119" spans="2:36" ht="19.5" thickBot="1">
      <c r="B119" s="196"/>
      <c r="C119" s="164"/>
      <c r="D119" s="169"/>
      <c r="E119" s="173"/>
      <c r="F119" s="170"/>
      <c r="G119" s="169"/>
      <c r="H119" s="173"/>
      <c r="I119" s="170"/>
      <c r="J119" s="58"/>
      <c r="K119" s="231"/>
      <c r="L119" s="232"/>
      <c r="M119" s="169"/>
      <c r="N119" s="173"/>
      <c r="O119" s="170"/>
      <c r="P119" s="158"/>
      <c r="Q119" s="226"/>
      <c r="R119" s="155"/>
      <c r="S119" s="205"/>
      <c r="T119" s="155"/>
      <c r="U119" s="205"/>
      <c r="V119" s="155"/>
      <c r="AB119" s="44"/>
      <c r="AC119" s="1" t="str">
        <f>IF($Q119="","0",VLOOKUP($Q119,登録データ!$U$4:$V$19,2,FALSE))</f>
        <v>0</v>
      </c>
      <c r="AD119" s="1" t="str">
        <f t="shared" si="47"/>
        <v>00</v>
      </c>
      <c r="AE119" s="1" t="str">
        <f t="shared" si="48"/>
        <v/>
      </c>
      <c r="AF119" s="1" t="str">
        <f t="shared" si="45"/>
        <v>000000</v>
      </c>
      <c r="AG119" s="1" t="str">
        <f t="shared" si="46"/>
        <v/>
      </c>
      <c r="AH119" s="1">
        <f t="shared" si="49"/>
        <v>0</v>
      </c>
      <c r="AI119" s="197"/>
      <c r="AJ119" s="197"/>
    </row>
    <row r="120" spans="2:36" ht="19.5" thickTop="1">
      <c r="B120" s="122">
        <v>34</v>
      </c>
      <c r="C120" s="162"/>
      <c r="D120" s="165"/>
      <c r="E120" s="171"/>
      <c r="F120" s="166"/>
      <c r="G120" s="165"/>
      <c r="H120" s="171"/>
      <c r="I120" s="166"/>
      <c r="J120" s="55"/>
      <c r="K120" s="227"/>
      <c r="L120" s="228"/>
      <c r="M120" s="165"/>
      <c r="N120" s="171"/>
      <c r="O120" s="166"/>
      <c r="P120" s="156" t="s">
        <v>169</v>
      </c>
      <c r="Q120" s="159"/>
      <c r="R120" s="153"/>
      <c r="S120" s="156" t="str">
        <f t="shared" ref="S120" si="72">IF($Q120="","",IF(OR(RIGHT($Q120,1)="m",RIGHT($Q120,1)="H"),"分",""))</f>
        <v/>
      </c>
      <c r="T120" s="153"/>
      <c r="U120" s="156" t="str">
        <f t="shared" ref="U120" si="73">IF($Q120="","",IF(OR(RIGHT($Q120,1)="m",RIGHT($Q120,1)="H"),"秒","m"))</f>
        <v/>
      </c>
      <c r="V120" s="153"/>
      <c r="AB120" s="44"/>
      <c r="AC120" s="1" t="str">
        <f>IF($Q120="","0",VLOOKUP($Q120,登録データ!$U$4:$V$19,2,FALSE))</f>
        <v>0</v>
      </c>
      <c r="AD120" s="1" t="str">
        <f t="shared" si="47"/>
        <v>00</v>
      </c>
      <c r="AE120" s="1" t="str">
        <f t="shared" si="48"/>
        <v/>
      </c>
      <c r="AF120" s="1" t="str">
        <f t="shared" si="45"/>
        <v>000000</v>
      </c>
      <c r="AG120" s="1" t="str">
        <f t="shared" si="46"/>
        <v/>
      </c>
      <c r="AH120" s="1">
        <f t="shared" si="49"/>
        <v>0</v>
      </c>
      <c r="AI120" s="197" t="str">
        <f>IF($C120="","",IF($C120="@",0,IF(COUNTIF($C$21:$C$620,$C120)=1,0,1)))</f>
        <v/>
      </c>
      <c r="AJ120" s="197" t="str">
        <f>IF($M120="","",IF(OR($M120="東京都",$M120="北海道",$M120="大阪府",$M120="京都府",RIGHT($M120,1)="県"),0,1))</f>
        <v/>
      </c>
    </row>
    <row r="121" spans="2:36">
      <c r="B121" s="122"/>
      <c r="C121" s="163"/>
      <c r="D121" s="167"/>
      <c r="E121" s="172"/>
      <c r="F121" s="168"/>
      <c r="G121" s="167"/>
      <c r="H121" s="172"/>
      <c r="I121" s="168"/>
      <c r="J121" s="66"/>
      <c r="K121" s="229"/>
      <c r="L121" s="230"/>
      <c r="M121" s="167"/>
      <c r="N121" s="172"/>
      <c r="O121" s="168"/>
      <c r="P121" s="157"/>
      <c r="Q121" s="160"/>
      <c r="R121" s="154"/>
      <c r="S121" s="157"/>
      <c r="T121" s="154"/>
      <c r="U121" s="157"/>
      <c r="V121" s="154"/>
      <c r="AB121" s="44"/>
      <c r="AC121" s="1" t="str">
        <f>IF($Q121="","0",VLOOKUP($Q121,登録データ!$U$4:$V$19,2,FALSE))</f>
        <v>0</v>
      </c>
      <c r="AD121" s="1" t="str">
        <f t="shared" si="47"/>
        <v>00</v>
      </c>
      <c r="AE121" s="1" t="str">
        <f t="shared" si="48"/>
        <v/>
      </c>
      <c r="AF121" s="1" t="str">
        <f t="shared" si="45"/>
        <v>000000</v>
      </c>
      <c r="AG121" s="1" t="str">
        <f t="shared" si="46"/>
        <v/>
      </c>
      <c r="AH121" s="1">
        <f t="shared" si="49"/>
        <v>0</v>
      </c>
      <c r="AI121" s="197"/>
      <c r="AJ121" s="197"/>
    </row>
    <row r="122" spans="2:36" ht="19.5" thickBot="1">
      <c r="B122" s="196"/>
      <c r="C122" s="164"/>
      <c r="D122" s="169"/>
      <c r="E122" s="173"/>
      <c r="F122" s="170"/>
      <c r="G122" s="169"/>
      <c r="H122" s="173"/>
      <c r="I122" s="170"/>
      <c r="J122" s="58"/>
      <c r="K122" s="231"/>
      <c r="L122" s="232"/>
      <c r="M122" s="169"/>
      <c r="N122" s="173"/>
      <c r="O122" s="170"/>
      <c r="P122" s="158"/>
      <c r="Q122" s="226"/>
      <c r="R122" s="155"/>
      <c r="S122" s="205"/>
      <c r="T122" s="155"/>
      <c r="U122" s="205"/>
      <c r="V122" s="155"/>
      <c r="AB122" s="44"/>
      <c r="AC122" s="1" t="str">
        <f>IF($Q122="","0",VLOOKUP($Q122,登録データ!$U$4:$V$19,2,FALSE))</f>
        <v>0</v>
      </c>
      <c r="AD122" s="1" t="str">
        <f t="shared" si="47"/>
        <v>00</v>
      </c>
      <c r="AE122" s="1" t="str">
        <f t="shared" si="48"/>
        <v/>
      </c>
      <c r="AF122" s="1" t="str">
        <f t="shared" si="45"/>
        <v>000000</v>
      </c>
      <c r="AG122" s="1" t="str">
        <f t="shared" si="46"/>
        <v/>
      </c>
      <c r="AH122" s="1">
        <f t="shared" si="49"/>
        <v>0</v>
      </c>
      <c r="AI122" s="197"/>
      <c r="AJ122" s="197"/>
    </row>
    <row r="123" spans="2:36" ht="19.5" thickTop="1">
      <c r="B123" s="122">
        <v>35</v>
      </c>
      <c r="C123" s="162"/>
      <c r="D123" s="165"/>
      <c r="E123" s="171"/>
      <c r="F123" s="166"/>
      <c r="G123" s="165"/>
      <c r="H123" s="171"/>
      <c r="I123" s="166"/>
      <c r="J123" s="55"/>
      <c r="K123" s="227"/>
      <c r="L123" s="228"/>
      <c r="M123" s="165"/>
      <c r="N123" s="171"/>
      <c r="O123" s="166"/>
      <c r="P123" s="156" t="s">
        <v>169</v>
      </c>
      <c r="Q123" s="159"/>
      <c r="R123" s="153"/>
      <c r="S123" s="156" t="str">
        <f t="shared" ref="S123" si="74">IF($Q123="","",IF(OR(RIGHT($Q123,1)="m",RIGHT($Q123,1)="H"),"分",""))</f>
        <v/>
      </c>
      <c r="T123" s="153"/>
      <c r="U123" s="156" t="str">
        <f t="shared" ref="U123" si="75">IF($Q123="","",IF(OR(RIGHT($Q123,1)="m",RIGHT($Q123,1)="H"),"秒","m"))</f>
        <v/>
      </c>
      <c r="V123" s="153"/>
      <c r="AB123" s="44"/>
      <c r="AC123" s="1" t="str">
        <f>IF($Q123="","0",VLOOKUP($Q123,登録データ!$U$4:$V$19,2,FALSE))</f>
        <v>0</v>
      </c>
      <c r="AD123" s="1" t="str">
        <f t="shared" si="47"/>
        <v>00</v>
      </c>
      <c r="AE123" s="1" t="str">
        <f t="shared" si="48"/>
        <v/>
      </c>
      <c r="AF123" s="1" t="str">
        <f t="shared" si="45"/>
        <v>000000</v>
      </c>
      <c r="AG123" s="1" t="str">
        <f t="shared" si="46"/>
        <v/>
      </c>
      <c r="AH123" s="1">
        <f t="shared" si="49"/>
        <v>0</v>
      </c>
      <c r="AI123" s="197" t="str">
        <f>IF($C123="","",IF($C123="@",0,IF(COUNTIF($C$21:$C$620,$C123)=1,0,1)))</f>
        <v/>
      </c>
      <c r="AJ123" s="197" t="str">
        <f>IF($M123="","",IF(OR($M123="東京都",$M123="北海道",$M123="大阪府",$M123="京都府",RIGHT($M123,1)="県"),0,1))</f>
        <v/>
      </c>
    </row>
    <row r="124" spans="2:36">
      <c r="B124" s="122"/>
      <c r="C124" s="163"/>
      <c r="D124" s="167"/>
      <c r="E124" s="172"/>
      <c r="F124" s="168"/>
      <c r="G124" s="167"/>
      <c r="H124" s="172"/>
      <c r="I124" s="168"/>
      <c r="J124" s="66"/>
      <c r="K124" s="229"/>
      <c r="L124" s="230"/>
      <c r="M124" s="167"/>
      <c r="N124" s="172"/>
      <c r="O124" s="168"/>
      <c r="P124" s="157"/>
      <c r="Q124" s="160"/>
      <c r="R124" s="154"/>
      <c r="S124" s="157"/>
      <c r="T124" s="154"/>
      <c r="U124" s="157"/>
      <c r="V124" s="154"/>
      <c r="AB124" s="44"/>
      <c r="AC124" s="1" t="str">
        <f>IF($Q124="","0",VLOOKUP($Q124,登録データ!$U$4:$V$19,2,FALSE))</f>
        <v>0</v>
      </c>
      <c r="AD124" s="1" t="str">
        <f t="shared" si="47"/>
        <v>00</v>
      </c>
      <c r="AE124" s="1" t="str">
        <f t="shared" si="48"/>
        <v/>
      </c>
      <c r="AF124" s="1" t="str">
        <f t="shared" si="45"/>
        <v>000000</v>
      </c>
      <c r="AG124" s="1" t="str">
        <f t="shared" si="46"/>
        <v/>
      </c>
      <c r="AH124" s="1">
        <f t="shared" si="49"/>
        <v>0</v>
      </c>
      <c r="AI124" s="197"/>
      <c r="AJ124" s="197"/>
    </row>
    <row r="125" spans="2:36" ht="19.5" thickBot="1">
      <c r="B125" s="196"/>
      <c r="C125" s="164"/>
      <c r="D125" s="169"/>
      <c r="E125" s="173"/>
      <c r="F125" s="170"/>
      <c r="G125" s="169"/>
      <c r="H125" s="173"/>
      <c r="I125" s="170"/>
      <c r="J125" s="58"/>
      <c r="K125" s="231"/>
      <c r="L125" s="232"/>
      <c r="M125" s="169"/>
      <c r="N125" s="173"/>
      <c r="O125" s="170"/>
      <c r="P125" s="158"/>
      <c r="Q125" s="226"/>
      <c r="R125" s="155"/>
      <c r="S125" s="205"/>
      <c r="T125" s="155"/>
      <c r="U125" s="205"/>
      <c r="V125" s="155"/>
      <c r="AB125" s="44"/>
      <c r="AC125" s="1" t="str">
        <f>IF($Q125="","0",VLOOKUP($Q125,登録データ!$U$4:$V$19,2,FALSE))</f>
        <v>0</v>
      </c>
      <c r="AD125" s="1" t="str">
        <f t="shared" si="47"/>
        <v>00</v>
      </c>
      <c r="AE125" s="1" t="str">
        <f t="shared" si="48"/>
        <v/>
      </c>
      <c r="AF125" s="1" t="str">
        <f t="shared" si="45"/>
        <v>000000</v>
      </c>
      <c r="AG125" s="1" t="str">
        <f t="shared" si="46"/>
        <v/>
      </c>
      <c r="AH125" s="1">
        <f t="shared" si="49"/>
        <v>0</v>
      </c>
      <c r="AI125" s="197"/>
      <c r="AJ125" s="197"/>
    </row>
    <row r="126" spans="2:36" ht="19.5" thickTop="1">
      <c r="B126" s="122">
        <v>36</v>
      </c>
      <c r="C126" s="162"/>
      <c r="D126" s="165"/>
      <c r="E126" s="171"/>
      <c r="F126" s="166"/>
      <c r="G126" s="165"/>
      <c r="H126" s="171"/>
      <c r="I126" s="166"/>
      <c r="J126" s="55"/>
      <c r="K126" s="227"/>
      <c r="L126" s="228"/>
      <c r="M126" s="165"/>
      <c r="N126" s="171"/>
      <c r="O126" s="166"/>
      <c r="P126" s="156" t="s">
        <v>169</v>
      </c>
      <c r="Q126" s="159"/>
      <c r="R126" s="153"/>
      <c r="S126" s="156" t="str">
        <f t="shared" ref="S126" si="76">IF($Q126="","",IF(OR(RIGHT($Q126,1)="m",RIGHT($Q126,1)="H"),"分",""))</f>
        <v/>
      </c>
      <c r="T126" s="153"/>
      <c r="U126" s="156" t="str">
        <f t="shared" ref="U126" si="77">IF($Q126="","",IF(OR(RIGHT($Q126,1)="m",RIGHT($Q126,1)="H"),"秒","m"))</f>
        <v/>
      </c>
      <c r="V126" s="153"/>
      <c r="AB126" s="44"/>
      <c r="AC126" s="1" t="str">
        <f>IF($Q126="","0",VLOOKUP($Q126,登録データ!$U$4:$V$19,2,FALSE))</f>
        <v>0</v>
      </c>
      <c r="AD126" s="1" t="str">
        <f t="shared" si="47"/>
        <v>00</v>
      </c>
      <c r="AE126" s="1" t="str">
        <f t="shared" si="48"/>
        <v/>
      </c>
      <c r="AF126" s="1" t="str">
        <f t="shared" si="45"/>
        <v>000000</v>
      </c>
      <c r="AG126" s="1" t="str">
        <f t="shared" si="46"/>
        <v/>
      </c>
      <c r="AH126" s="1">
        <f t="shared" si="49"/>
        <v>0</v>
      </c>
      <c r="AI126" s="197" t="str">
        <f>IF($C126="","",IF($C126="@",0,IF(COUNTIF($C$21:$C$620,$C126)=1,0,1)))</f>
        <v/>
      </c>
      <c r="AJ126" s="197" t="str">
        <f>IF($M126="","",IF(OR($M126="東京都",$M126="北海道",$M126="大阪府",$M126="京都府",RIGHT($M126,1)="県"),0,1))</f>
        <v/>
      </c>
    </row>
    <row r="127" spans="2:36">
      <c r="B127" s="122"/>
      <c r="C127" s="163"/>
      <c r="D127" s="167"/>
      <c r="E127" s="172"/>
      <c r="F127" s="168"/>
      <c r="G127" s="167"/>
      <c r="H127" s="172"/>
      <c r="I127" s="168"/>
      <c r="J127" s="66"/>
      <c r="K127" s="229"/>
      <c r="L127" s="230"/>
      <c r="M127" s="167"/>
      <c r="N127" s="172"/>
      <c r="O127" s="168"/>
      <c r="P127" s="157"/>
      <c r="Q127" s="160"/>
      <c r="R127" s="154"/>
      <c r="S127" s="157"/>
      <c r="T127" s="154"/>
      <c r="U127" s="157"/>
      <c r="V127" s="154"/>
      <c r="AB127" s="44"/>
      <c r="AC127" s="1" t="str">
        <f>IF($Q127="","0",VLOOKUP($Q127,登録データ!$U$4:$V$19,2,FALSE))</f>
        <v>0</v>
      </c>
      <c r="AD127" s="1" t="str">
        <f t="shared" si="47"/>
        <v>00</v>
      </c>
      <c r="AE127" s="1" t="str">
        <f t="shared" si="48"/>
        <v/>
      </c>
      <c r="AF127" s="1" t="str">
        <f t="shared" si="45"/>
        <v>000000</v>
      </c>
      <c r="AG127" s="1" t="str">
        <f t="shared" si="46"/>
        <v/>
      </c>
      <c r="AH127" s="1">
        <f t="shared" si="49"/>
        <v>0</v>
      </c>
      <c r="AI127" s="197"/>
      <c r="AJ127" s="197"/>
    </row>
    <row r="128" spans="2:36" ht="19.5" thickBot="1">
      <c r="B128" s="196"/>
      <c r="C128" s="164"/>
      <c r="D128" s="169"/>
      <c r="E128" s="173"/>
      <c r="F128" s="170"/>
      <c r="G128" s="169"/>
      <c r="H128" s="173"/>
      <c r="I128" s="170"/>
      <c r="J128" s="58"/>
      <c r="K128" s="231"/>
      <c r="L128" s="232"/>
      <c r="M128" s="169"/>
      <c r="N128" s="173"/>
      <c r="O128" s="170"/>
      <c r="P128" s="158"/>
      <c r="Q128" s="226"/>
      <c r="R128" s="155"/>
      <c r="S128" s="205"/>
      <c r="T128" s="155"/>
      <c r="U128" s="205"/>
      <c r="V128" s="155"/>
      <c r="AB128" s="44"/>
      <c r="AC128" s="1" t="str">
        <f>IF($Q128="","0",VLOOKUP($Q128,登録データ!$U$4:$V$19,2,FALSE))</f>
        <v>0</v>
      </c>
      <c r="AD128" s="1" t="str">
        <f t="shared" si="47"/>
        <v>00</v>
      </c>
      <c r="AE128" s="1" t="str">
        <f t="shared" si="48"/>
        <v/>
      </c>
      <c r="AF128" s="1" t="str">
        <f t="shared" si="45"/>
        <v>000000</v>
      </c>
      <c r="AG128" s="1" t="str">
        <f t="shared" si="46"/>
        <v/>
      </c>
      <c r="AH128" s="1">
        <f t="shared" si="49"/>
        <v>0</v>
      </c>
      <c r="AI128" s="197"/>
      <c r="AJ128" s="197"/>
    </row>
    <row r="129" spans="2:36" ht="19.5" thickTop="1">
      <c r="B129" s="122">
        <v>37</v>
      </c>
      <c r="C129" s="162"/>
      <c r="D129" s="165"/>
      <c r="E129" s="171"/>
      <c r="F129" s="166"/>
      <c r="G129" s="165"/>
      <c r="H129" s="171"/>
      <c r="I129" s="166"/>
      <c r="J129" s="55"/>
      <c r="K129" s="227"/>
      <c r="L129" s="228"/>
      <c r="M129" s="165"/>
      <c r="N129" s="171"/>
      <c r="O129" s="166"/>
      <c r="P129" s="156" t="s">
        <v>169</v>
      </c>
      <c r="Q129" s="159"/>
      <c r="R129" s="153"/>
      <c r="S129" s="156" t="str">
        <f t="shared" ref="S129" si="78">IF($Q129="","",IF(OR(RIGHT($Q129,1)="m",RIGHT($Q129,1)="H"),"分",""))</f>
        <v/>
      </c>
      <c r="T129" s="153"/>
      <c r="U129" s="156" t="str">
        <f t="shared" ref="U129" si="79">IF($Q129="","",IF(OR(RIGHT($Q129,1)="m",RIGHT($Q129,1)="H"),"秒","m"))</f>
        <v/>
      </c>
      <c r="V129" s="153"/>
      <c r="AB129" s="44"/>
      <c r="AC129" s="1" t="str">
        <f>IF($Q129="","0",VLOOKUP($Q129,登録データ!$U$4:$V$19,2,FALSE))</f>
        <v>0</v>
      </c>
      <c r="AD129" s="1" t="str">
        <f t="shared" si="47"/>
        <v>00</v>
      </c>
      <c r="AE129" s="1" t="str">
        <f t="shared" si="48"/>
        <v/>
      </c>
      <c r="AF129" s="1" t="str">
        <f t="shared" si="45"/>
        <v>000000</v>
      </c>
      <c r="AG129" s="1" t="str">
        <f t="shared" si="46"/>
        <v/>
      </c>
      <c r="AH129" s="1">
        <f t="shared" si="49"/>
        <v>0</v>
      </c>
      <c r="AI129" s="197" t="str">
        <f>IF($C129="","",IF($C129="@",0,IF(COUNTIF($C$21:$C$620,$C129)=1,0,1)))</f>
        <v/>
      </c>
      <c r="AJ129" s="197" t="str">
        <f>IF($M129="","",IF(OR($M129="東京都",$M129="北海道",$M129="大阪府",$M129="京都府",RIGHT($M129,1)="県"),0,1))</f>
        <v/>
      </c>
    </row>
    <row r="130" spans="2:36">
      <c r="B130" s="122"/>
      <c r="C130" s="163"/>
      <c r="D130" s="167"/>
      <c r="E130" s="172"/>
      <c r="F130" s="168"/>
      <c r="G130" s="167"/>
      <c r="H130" s="172"/>
      <c r="I130" s="168"/>
      <c r="J130" s="66"/>
      <c r="K130" s="229"/>
      <c r="L130" s="230"/>
      <c r="M130" s="167"/>
      <c r="N130" s="172"/>
      <c r="O130" s="168"/>
      <c r="P130" s="157"/>
      <c r="Q130" s="160"/>
      <c r="R130" s="154"/>
      <c r="S130" s="157"/>
      <c r="T130" s="154"/>
      <c r="U130" s="157"/>
      <c r="V130" s="154"/>
      <c r="AB130" s="44"/>
      <c r="AC130" s="1" t="str">
        <f>IF($Q130="","0",VLOOKUP($Q130,登録データ!$U$4:$V$19,2,FALSE))</f>
        <v>0</v>
      </c>
      <c r="AD130" s="1" t="str">
        <f t="shared" si="47"/>
        <v>00</v>
      </c>
      <c r="AE130" s="1" t="str">
        <f t="shared" si="48"/>
        <v/>
      </c>
      <c r="AF130" s="1" t="str">
        <f t="shared" si="45"/>
        <v>000000</v>
      </c>
      <c r="AG130" s="1" t="str">
        <f t="shared" si="46"/>
        <v/>
      </c>
      <c r="AH130" s="1">
        <f t="shared" si="49"/>
        <v>0</v>
      </c>
      <c r="AI130" s="197"/>
      <c r="AJ130" s="197"/>
    </row>
    <row r="131" spans="2:36" ht="19.5" thickBot="1">
      <c r="B131" s="196"/>
      <c r="C131" s="164"/>
      <c r="D131" s="169"/>
      <c r="E131" s="173"/>
      <c r="F131" s="170"/>
      <c r="G131" s="169"/>
      <c r="H131" s="173"/>
      <c r="I131" s="170"/>
      <c r="J131" s="58"/>
      <c r="K131" s="231"/>
      <c r="L131" s="232"/>
      <c r="M131" s="169"/>
      <c r="N131" s="173"/>
      <c r="O131" s="170"/>
      <c r="P131" s="158"/>
      <c r="Q131" s="226"/>
      <c r="R131" s="155"/>
      <c r="S131" s="205"/>
      <c r="T131" s="155"/>
      <c r="U131" s="205"/>
      <c r="V131" s="155"/>
      <c r="AB131" s="44"/>
      <c r="AC131" s="1" t="str">
        <f>IF($Q131="","0",VLOOKUP($Q131,登録データ!$U$4:$V$19,2,FALSE))</f>
        <v>0</v>
      </c>
      <c r="AD131" s="1" t="str">
        <f t="shared" si="47"/>
        <v>00</v>
      </c>
      <c r="AE131" s="1" t="str">
        <f t="shared" si="48"/>
        <v/>
      </c>
      <c r="AF131" s="1" t="str">
        <f t="shared" si="45"/>
        <v>000000</v>
      </c>
      <c r="AG131" s="1" t="str">
        <f t="shared" si="46"/>
        <v/>
      </c>
      <c r="AH131" s="1">
        <f t="shared" si="49"/>
        <v>0</v>
      </c>
      <c r="AI131" s="197"/>
      <c r="AJ131" s="197"/>
    </row>
    <row r="132" spans="2:36" ht="19.5" thickTop="1">
      <c r="B132" s="122">
        <v>38</v>
      </c>
      <c r="C132" s="162"/>
      <c r="D132" s="165"/>
      <c r="E132" s="171"/>
      <c r="F132" s="166"/>
      <c r="G132" s="165"/>
      <c r="H132" s="171"/>
      <c r="I132" s="166"/>
      <c r="J132" s="55"/>
      <c r="K132" s="227"/>
      <c r="L132" s="228"/>
      <c r="M132" s="165"/>
      <c r="N132" s="171"/>
      <c r="O132" s="166"/>
      <c r="P132" s="156" t="s">
        <v>169</v>
      </c>
      <c r="Q132" s="159"/>
      <c r="R132" s="153"/>
      <c r="S132" s="156" t="str">
        <f t="shared" ref="S132" si="80">IF($Q132="","",IF(OR(RIGHT($Q132,1)="m",RIGHT($Q132,1)="H"),"分",""))</f>
        <v/>
      </c>
      <c r="T132" s="153"/>
      <c r="U132" s="156" t="str">
        <f t="shared" ref="U132" si="81">IF($Q132="","",IF(OR(RIGHT($Q132,1)="m",RIGHT($Q132,1)="H"),"秒","m"))</f>
        <v/>
      </c>
      <c r="V132" s="153"/>
      <c r="AB132" s="44"/>
      <c r="AC132" s="1" t="str">
        <f>IF($Q132="","0",VLOOKUP($Q132,登録データ!$U$4:$V$19,2,FALSE))</f>
        <v>0</v>
      </c>
      <c r="AD132" s="1" t="str">
        <f t="shared" si="47"/>
        <v>00</v>
      </c>
      <c r="AE132" s="1" t="str">
        <f t="shared" si="48"/>
        <v/>
      </c>
      <c r="AF132" s="1" t="str">
        <f t="shared" si="45"/>
        <v>000000</v>
      </c>
      <c r="AG132" s="1" t="str">
        <f t="shared" si="46"/>
        <v/>
      </c>
      <c r="AH132" s="1">
        <f t="shared" si="49"/>
        <v>0</v>
      </c>
      <c r="AI132" s="197" t="str">
        <f>IF($C132="","",IF($C132="@",0,IF(COUNTIF($C$21:$C$620,$C132)=1,0,1)))</f>
        <v/>
      </c>
      <c r="AJ132" s="197" t="str">
        <f>IF($M132="","",IF(OR($M132="東京都",$M132="北海道",$M132="大阪府",$M132="京都府",RIGHT($M132,1)="県"),0,1))</f>
        <v/>
      </c>
    </row>
    <row r="133" spans="2:36">
      <c r="B133" s="122"/>
      <c r="C133" s="163"/>
      <c r="D133" s="167"/>
      <c r="E133" s="172"/>
      <c r="F133" s="168"/>
      <c r="G133" s="167"/>
      <c r="H133" s="172"/>
      <c r="I133" s="168"/>
      <c r="J133" s="66"/>
      <c r="K133" s="229"/>
      <c r="L133" s="230"/>
      <c r="M133" s="167"/>
      <c r="N133" s="172"/>
      <c r="O133" s="168"/>
      <c r="P133" s="157"/>
      <c r="Q133" s="160"/>
      <c r="R133" s="154"/>
      <c r="S133" s="157"/>
      <c r="T133" s="154"/>
      <c r="U133" s="157"/>
      <c r="V133" s="154"/>
      <c r="AB133" s="44"/>
      <c r="AC133" s="1" t="str">
        <f>IF($Q133="","0",VLOOKUP($Q133,登録データ!$U$4:$V$19,2,FALSE))</f>
        <v>0</v>
      </c>
      <c r="AD133" s="1" t="str">
        <f t="shared" si="47"/>
        <v>00</v>
      </c>
      <c r="AE133" s="1" t="str">
        <f t="shared" si="48"/>
        <v/>
      </c>
      <c r="AF133" s="1" t="str">
        <f t="shared" si="45"/>
        <v>000000</v>
      </c>
      <c r="AG133" s="1" t="str">
        <f t="shared" si="46"/>
        <v/>
      </c>
      <c r="AH133" s="1">
        <f t="shared" si="49"/>
        <v>0</v>
      </c>
      <c r="AI133" s="197"/>
      <c r="AJ133" s="197"/>
    </row>
    <row r="134" spans="2:36" ht="19.5" thickBot="1">
      <c r="B134" s="196"/>
      <c r="C134" s="164"/>
      <c r="D134" s="169"/>
      <c r="E134" s="173"/>
      <c r="F134" s="170"/>
      <c r="G134" s="169"/>
      <c r="H134" s="173"/>
      <c r="I134" s="170"/>
      <c r="J134" s="58"/>
      <c r="K134" s="231"/>
      <c r="L134" s="232"/>
      <c r="M134" s="169"/>
      <c r="N134" s="173"/>
      <c r="O134" s="170"/>
      <c r="P134" s="158"/>
      <c r="Q134" s="226"/>
      <c r="R134" s="155"/>
      <c r="S134" s="205"/>
      <c r="T134" s="155"/>
      <c r="U134" s="205"/>
      <c r="V134" s="155"/>
      <c r="AB134" s="44"/>
      <c r="AC134" s="1" t="str">
        <f>IF($Q134="","0",VLOOKUP($Q134,登録データ!$U$4:$V$19,2,FALSE))</f>
        <v>0</v>
      </c>
      <c r="AD134" s="1" t="str">
        <f t="shared" si="47"/>
        <v>00</v>
      </c>
      <c r="AE134" s="1" t="str">
        <f t="shared" si="48"/>
        <v/>
      </c>
      <c r="AF134" s="1" t="str">
        <f t="shared" si="45"/>
        <v>000000</v>
      </c>
      <c r="AG134" s="1" t="str">
        <f t="shared" si="46"/>
        <v/>
      </c>
      <c r="AH134" s="1">
        <f t="shared" si="49"/>
        <v>0</v>
      </c>
      <c r="AI134" s="197"/>
      <c r="AJ134" s="197"/>
    </row>
    <row r="135" spans="2:36" ht="19.5" thickTop="1">
      <c r="B135" s="122">
        <v>39</v>
      </c>
      <c r="C135" s="162"/>
      <c r="D135" s="165"/>
      <c r="E135" s="171"/>
      <c r="F135" s="166"/>
      <c r="G135" s="165"/>
      <c r="H135" s="171"/>
      <c r="I135" s="166"/>
      <c r="J135" s="55"/>
      <c r="K135" s="227"/>
      <c r="L135" s="228"/>
      <c r="M135" s="165"/>
      <c r="N135" s="171"/>
      <c r="O135" s="166"/>
      <c r="P135" s="156" t="s">
        <v>169</v>
      </c>
      <c r="Q135" s="159"/>
      <c r="R135" s="153"/>
      <c r="S135" s="156" t="str">
        <f t="shared" ref="S135" si="82">IF($Q135="","",IF(OR(RIGHT($Q135,1)="m",RIGHT($Q135,1)="H"),"分",""))</f>
        <v/>
      </c>
      <c r="T135" s="153"/>
      <c r="U135" s="156" t="str">
        <f t="shared" ref="U135" si="83">IF($Q135="","",IF(OR(RIGHT($Q135,1)="m",RIGHT($Q135,1)="H"),"秒","m"))</f>
        <v/>
      </c>
      <c r="V135" s="153"/>
      <c r="AB135" s="44"/>
      <c r="AC135" s="1" t="str">
        <f>IF($Q135="","0",VLOOKUP($Q135,登録データ!$U$4:$V$19,2,FALSE))</f>
        <v>0</v>
      </c>
      <c r="AD135" s="1" t="str">
        <f t="shared" si="47"/>
        <v>00</v>
      </c>
      <c r="AE135" s="1" t="str">
        <f t="shared" si="48"/>
        <v/>
      </c>
      <c r="AF135" s="1" t="str">
        <f t="shared" si="45"/>
        <v>000000</v>
      </c>
      <c r="AG135" s="1" t="str">
        <f t="shared" si="46"/>
        <v/>
      </c>
      <c r="AH135" s="1">
        <f t="shared" si="49"/>
        <v>0</v>
      </c>
      <c r="AI135" s="197" t="str">
        <f>IF($C135="","",IF($C135="@",0,IF(COUNTIF($C$21:$C$620,$C135)=1,0,1)))</f>
        <v/>
      </c>
      <c r="AJ135" s="197" t="str">
        <f>IF($M135="","",IF(OR($M135="東京都",$M135="北海道",$M135="大阪府",$M135="京都府",RIGHT($M135,1)="県"),0,1))</f>
        <v/>
      </c>
    </row>
    <row r="136" spans="2:36">
      <c r="B136" s="122"/>
      <c r="C136" s="163"/>
      <c r="D136" s="167"/>
      <c r="E136" s="172"/>
      <c r="F136" s="168"/>
      <c r="G136" s="167"/>
      <c r="H136" s="172"/>
      <c r="I136" s="168"/>
      <c r="J136" s="66"/>
      <c r="K136" s="229"/>
      <c r="L136" s="230"/>
      <c r="M136" s="167"/>
      <c r="N136" s="172"/>
      <c r="O136" s="168"/>
      <c r="P136" s="157"/>
      <c r="Q136" s="160"/>
      <c r="R136" s="154"/>
      <c r="S136" s="157"/>
      <c r="T136" s="154"/>
      <c r="U136" s="157"/>
      <c r="V136" s="154"/>
      <c r="AB136" s="44"/>
      <c r="AC136" s="1" t="str">
        <f>IF($Q136="","0",VLOOKUP($Q136,登録データ!$U$4:$V$19,2,FALSE))</f>
        <v>0</v>
      </c>
      <c r="AD136" s="1" t="str">
        <f t="shared" si="47"/>
        <v>00</v>
      </c>
      <c r="AE136" s="1" t="str">
        <f t="shared" si="48"/>
        <v/>
      </c>
      <c r="AF136" s="1" t="str">
        <f t="shared" si="45"/>
        <v>000000</v>
      </c>
      <c r="AG136" s="1" t="str">
        <f t="shared" si="46"/>
        <v/>
      </c>
      <c r="AH136" s="1">
        <f t="shared" si="49"/>
        <v>0</v>
      </c>
      <c r="AI136" s="197"/>
      <c r="AJ136" s="197"/>
    </row>
    <row r="137" spans="2:36" ht="19.5" thickBot="1">
      <c r="B137" s="196"/>
      <c r="C137" s="164"/>
      <c r="D137" s="169"/>
      <c r="E137" s="173"/>
      <c r="F137" s="170"/>
      <c r="G137" s="169"/>
      <c r="H137" s="173"/>
      <c r="I137" s="170"/>
      <c r="J137" s="58"/>
      <c r="K137" s="231"/>
      <c r="L137" s="232"/>
      <c r="M137" s="169"/>
      <c r="N137" s="173"/>
      <c r="O137" s="170"/>
      <c r="P137" s="158"/>
      <c r="Q137" s="226"/>
      <c r="R137" s="155"/>
      <c r="S137" s="205"/>
      <c r="T137" s="155"/>
      <c r="U137" s="205"/>
      <c r="V137" s="155"/>
      <c r="AB137" s="44"/>
      <c r="AC137" s="1" t="str">
        <f>IF($Q137="","0",VLOOKUP($Q137,登録データ!$U$4:$V$19,2,FALSE))</f>
        <v>0</v>
      </c>
      <c r="AD137" s="1" t="str">
        <f t="shared" si="47"/>
        <v>00</v>
      </c>
      <c r="AE137" s="1" t="str">
        <f t="shared" si="48"/>
        <v/>
      </c>
      <c r="AF137" s="1" t="str">
        <f t="shared" si="45"/>
        <v>000000</v>
      </c>
      <c r="AG137" s="1" t="str">
        <f t="shared" si="46"/>
        <v/>
      </c>
      <c r="AH137" s="1">
        <f t="shared" si="49"/>
        <v>0</v>
      </c>
      <c r="AI137" s="197"/>
      <c r="AJ137" s="197"/>
    </row>
    <row r="138" spans="2:36" ht="19.5" thickTop="1">
      <c r="B138" s="122">
        <v>40</v>
      </c>
      <c r="C138" s="162"/>
      <c r="D138" s="165"/>
      <c r="E138" s="171"/>
      <c r="F138" s="166"/>
      <c r="G138" s="165"/>
      <c r="H138" s="171"/>
      <c r="I138" s="166"/>
      <c r="J138" s="55"/>
      <c r="K138" s="227"/>
      <c r="L138" s="228"/>
      <c r="M138" s="165"/>
      <c r="N138" s="171"/>
      <c r="O138" s="166"/>
      <c r="P138" s="156" t="s">
        <v>169</v>
      </c>
      <c r="Q138" s="159"/>
      <c r="R138" s="153"/>
      <c r="S138" s="156" t="str">
        <f t="shared" ref="S138" si="84">IF($Q138="","",IF(OR(RIGHT($Q138,1)="m",RIGHT($Q138,1)="H"),"分",""))</f>
        <v/>
      </c>
      <c r="T138" s="153"/>
      <c r="U138" s="156" t="str">
        <f t="shared" ref="U138" si="85">IF($Q138="","",IF(OR(RIGHT($Q138,1)="m",RIGHT($Q138,1)="H"),"秒","m"))</f>
        <v/>
      </c>
      <c r="V138" s="153"/>
      <c r="AB138" s="44"/>
      <c r="AC138" s="1" t="str">
        <f>IF($Q138="","0",VLOOKUP($Q138,登録データ!$U$4:$V$19,2,FALSE))</f>
        <v>0</v>
      </c>
      <c r="AD138" s="1" t="str">
        <f t="shared" si="47"/>
        <v>00</v>
      </c>
      <c r="AE138" s="1" t="str">
        <f t="shared" si="48"/>
        <v/>
      </c>
      <c r="AF138" s="1" t="str">
        <f t="shared" si="45"/>
        <v>000000</v>
      </c>
      <c r="AG138" s="1" t="str">
        <f t="shared" si="46"/>
        <v/>
      </c>
      <c r="AH138" s="1">
        <f t="shared" si="49"/>
        <v>0</v>
      </c>
      <c r="AI138" s="197" t="str">
        <f>IF($C138="","",IF($C138="@",0,IF(COUNTIF($C$21:$C$620,$C138)=1,0,1)))</f>
        <v/>
      </c>
      <c r="AJ138" s="197" t="str">
        <f>IF($M138="","",IF(OR($M138="東京都",$M138="北海道",$M138="大阪府",$M138="京都府",RIGHT($M138,1)="県"),0,1))</f>
        <v/>
      </c>
    </row>
    <row r="139" spans="2:36">
      <c r="B139" s="122"/>
      <c r="C139" s="163"/>
      <c r="D139" s="167"/>
      <c r="E139" s="172"/>
      <c r="F139" s="168"/>
      <c r="G139" s="167"/>
      <c r="H139" s="172"/>
      <c r="I139" s="168"/>
      <c r="J139" s="66"/>
      <c r="K139" s="229"/>
      <c r="L139" s="230"/>
      <c r="M139" s="167"/>
      <c r="N139" s="172"/>
      <c r="O139" s="168"/>
      <c r="P139" s="157"/>
      <c r="Q139" s="160"/>
      <c r="R139" s="154"/>
      <c r="S139" s="157"/>
      <c r="T139" s="154"/>
      <c r="U139" s="157"/>
      <c r="V139" s="154"/>
      <c r="AB139" s="44"/>
      <c r="AC139" s="1" t="str">
        <f>IF($Q139="","0",VLOOKUP($Q139,登録データ!$U$4:$V$19,2,FALSE))</f>
        <v>0</v>
      </c>
      <c r="AD139" s="1" t="str">
        <f t="shared" si="47"/>
        <v>00</v>
      </c>
      <c r="AE139" s="1" t="str">
        <f t="shared" si="48"/>
        <v/>
      </c>
      <c r="AF139" s="1" t="str">
        <f t="shared" si="45"/>
        <v>000000</v>
      </c>
      <c r="AG139" s="1" t="str">
        <f t="shared" si="46"/>
        <v/>
      </c>
      <c r="AH139" s="1">
        <f t="shared" si="49"/>
        <v>0</v>
      </c>
      <c r="AI139" s="197"/>
      <c r="AJ139" s="197"/>
    </row>
    <row r="140" spans="2:36" ht="19.5" thickBot="1">
      <c r="B140" s="196"/>
      <c r="C140" s="164"/>
      <c r="D140" s="169"/>
      <c r="E140" s="173"/>
      <c r="F140" s="170"/>
      <c r="G140" s="169"/>
      <c r="H140" s="173"/>
      <c r="I140" s="170"/>
      <c r="J140" s="58"/>
      <c r="K140" s="231"/>
      <c r="L140" s="232"/>
      <c r="M140" s="169"/>
      <c r="N140" s="173"/>
      <c r="O140" s="170"/>
      <c r="P140" s="158"/>
      <c r="Q140" s="226"/>
      <c r="R140" s="155"/>
      <c r="S140" s="205"/>
      <c r="T140" s="155"/>
      <c r="U140" s="205"/>
      <c r="V140" s="155"/>
      <c r="AB140" s="44"/>
      <c r="AC140" s="1" t="str">
        <f>IF($Q140="","0",VLOOKUP($Q140,登録データ!$U$4:$V$19,2,FALSE))</f>
        <v>0</v>
      </c>
      <c r="AD140" s="1" t="str">
        <f t="shared" si="47"/>
        <v>00</v>
      </c>
      <c r="AE140" s="1" t="str">
        <f t="shared" si="48"/>
        <v/>
      </c>
      <c r="AF140" s="1" t="str">
        <f t="shared" si="45"/>
        <v>000000</v>
      </c>
      <c r="AG140" s="1" t="str">
        <f t="shared" si="46"/>
        <v/>
      </c>
      <c r="AH140" s="1">
        <f t="shared" si="49"/>
        <v>0</v>
      </c>
      <c r="AI140" s="197"/>
      <c r="AJ140" s="197"/>
    </row>
    <row r="141" spans="2:36" ht="19.5" thickTop="1">
      <c r="B141" s="122">
        <v>41</v>
      </c>
      <c r="C141" s="162"/>
      <c r="D141" s="165"/>
      <c r="E141" s="171"/>
      <c r="F141" s="166"/>
      <c r="G141" s="165"/>
      <c r="H141" s="171"/>
      <c r="I141" s="166"/>
      <c r="J141" s="55"/>
      <c r="K141" s="227"/>
      <c r="L141" s="228"/>
      <c r="M141" s="165"/>
      <c r="N141" s="171"/>
      <c r="O141" s="166"/>
      <c r="P141" s="156" t="s">
        <v>169</v>
      </c>
      <c r="Q141" s="159"/>
      <c r="R141" s="153"/>
      <c r="S141" s="156" t="str">
        <f t="shared" ref="S141" si="86">IF($Q141="","",IF(OR(RIGHT($Q141,1)="m",RIGHT($Q141,1)="H"),"分",""))</f>
        <v/>
      </c>
      <c r="T141" s="153"/>
      <c r="U141" s="156" t="str">
        <f t="shared" ref="U141" si="87">IF($Q141="","",IF(OR(RIGHT($Q141,1)="m",RIGHT($Q141,1)="H"),"秒","m"))</f>
        <v/>
      </c>
      <c r="V141" s="153"/>
      <c r="AB141" s="44"/>
      <c r="AC141" s="1" t="str">
        <f>IF($Q141="","0",VLOOKUP($Q141,登録データ!$U$4:$V$19,2,FALSE))</f>
        <v>0</v>
      </c>
      <c r="AD141" s="1" t="str">
        <f t="shared" si="47"/>
        <v>00</v>
      </c>
      <c r="AE141" s="1" t="str">
        <f t="shared" si="48"/>
        <v/>
      </c>
      <c r="AF141" s="1" t="str">
        <f t="shared" si="45"/>
        <v>000000</v>
      </c>
      <c r="AG141" s="1" t="str">
        <f t="shared" si="46"/>
        <v/>
      </c>
      <c r="AH141" s="1">
        <f t="shared" si="49"/>
        <v>0</v>
      </c>
      <c r="AI141" s="197" t="str">
        <f>IF($C141="","",IF($C141="@",0,IF(COUNTIF($C$21:$C$620,$C141)=1,0,1)))</f>
        <v/>
      </c>
      <c r="AJ141" s="197" t="str">
        <f>IF($M141="","",IF(OR($M141="東京都",$M141="北海道",$M141="大阪府",$M141="京都府",RIGHT($M141,1)="県"),0,1))</f>
        <v/>
      </c>
    </row>
    <row r="142" spans="2:36">
      <c r="B142" s="122"/>
      <c r="C142" s="163"/>
      <c r="D142" s="167"/>
      <c r="E142" s="172"/>
      <c r="F142" s="168"/>
      <c r="G142" s="167"/>
      <c r="H142" s="172"/>
      <c r="I142" s="168"/>
      <c r="J142" s="66"/>
      <c r="K142" s="229"/>
      <c r="L142" s="230"/>
      <c r="M142" s="167"/>
      <c r="N142" s="172"/>
      <c r="O142" s="168"/>
      <c r="P142" s="157"/>
      <c r="Q142" s="160"/>
      <c r="R142" s="154"/>
      <c r="S142" s="157"/>
      <c r="T142" s="154"/>
      <c r="U142" s="157"/>
      <c r="V142" s="154"/>
      <c r="AB142" s="44"/>
      <c r="AC142" s="1" t="str">
        <f>IF($Q142="","0",VLOOKUP($Q142,登録データ!$U$4:$V$19,2,FALSE))</f>
        <v>0</v>
      </c>
      <c r="AD142" s="1" t="str">
        <f t="shared" si="47"/>
        <v>00</v>
      </c>
      <c r="AE142" s="1" t="str">
        <f t="shared" si="48"/>
        <v/>
      </c>
      <c r="AF142" s="1" t="str">
        <f t="shared" si="45"/>
        <v>000000</v>
      </c>
      <c r="AG142" s="1" t="str">
        <f t="shared" si="46"/>
        <v/>
      </c>
      <c r="AH142" s="1">
        <f t="shared" si="49"/>
        <v>0</v>
      </c>
      <c r="AI142" s="197"/>
      <c r="AJ142" s="197"/>
    </row>
    <row r="143" spans="2:36" ht="19.5" thickBot="1">
      <c r="B143" s="196"/>
      <c r="C143" s="164"/>
      <c r="D143" s="169"/>
      <c r="E143" s="173"/>
      <c r="F143" s="170"/>
      <c r="G143" s="169"/>
      <c r="H143" s="173"/>
      <c r="I143" s="170"/>
      <c r="J143" s="58"/>
      <c r="K143" s="231"/>
      <c r="L143" s="232"/>
      <c r="M143" s="169"/>
      <c r="N143" s="173"/>
      <c r="O143" s="170"/>
      <c r="P143" s="158"/>
      <c r="Q143" s="226"/>
      <c r="R143" s="155"/>
      <c r="S143" s="205"/>
      <c r="T143" s="155"/>
      <c r="U143" s="205"/>
      <c r="V143" s="155"/>
      <c r="AB143" s="44"/>
      <c r="AC143" s="1" t="str">
        <f>IF($Q143="","0",VLOOKUP($Q143,登録データ!$U$4:$V$19,2,FALSE))</f>
        <v>0</v>
      </c>
      <c r="AD143" s="1" t="str">
        <f t="shared" si="47"/>
        <v>00</v>
      </c>
      <c r="AE143" s="1" t="str">
        <f t="shared" si="48"/>
        <v/>
      </c>
      <c r="AF143" s="1" t="str">
        <f t="shared" si="45"/>
        <v>000000</v>
      </c>
      <c r="AG143" s="1" t="str">
        <f t="shared" si="46"/>
        <v/>
      </c>
      <c r="AH143" s="1">
        <f t="shared" si="49"/>
        <v>0</v>
      </c>
      <c r="AI143" s="197"/>
      <c r="AJ143" s="197"/>
    </row>
    <row r="144" spans="2:36" ht="19.5" thickTop="1">
      <c r="B144" s="122">
        <v>42</v>
      </c>
      <c r="C144" s="162"/>
      <c r="D144" s="165"/>
      <c r="E144" s="171"/>
      <c r="F144" s="166"/>
      <c r="G144" s="165"/>
      <c r="H144" s="171"/>
      <c r="I144" s="166"/>
      <c r="J144" s="55"/>
      <c r="K144" s="227"/>
      <c r="L144" s="228"/>
      <c r="M144" s="165"/>
      <c r="N144" s="171"/>
      <c r="O144" s="166"/>
      <c r="P144" s="156" t="s">
        <v>169</v>
      </c>
      <c r="Q144" s="159"/>
      <c r="R144" s="153"/>
      <c r="S144" s="156" t="str">
        <f t="shared" ref="S144" si="88">IF($Q144="","",IF(OR(RIGHT($Q144,1)="m",RIGHT($Q144,1)="H"),"分",""))</f>
        <v/>
      </c>
      <c r="T144" s="153"/>
      <c r="U144" s="156" t="str">
        <f t="shared" ref="U144" si="89">IF($Q144="","",IF(OR(RIGHT($Q144,1)="m",RIGHT($Q144,1)="H"),"秒","m"))</f>
        <v/>
      </c>
      <c r="V144" s="153"/>
      <c r="AB144" s="44"/>
      <c r="AC144" s="1" t="str">
        <f>IF($Q144="","0",VLOOKUP($Q144,登録データ!$U$4:$V$19,2,FALSE))</f>
        <v>0</v>
      </c>
      <c r="AD144" s="1" t="str">
        <f t="shared" si="47"/>
        <v>00</v>
      </c>
      <c r="AE144" s="1" t="str">
        <f t="shared" si="48"/>
        <v/>
      </c>
      <c r="AF144" s="1" t="str">
        <f t="shared" si="45"/>
        <v>000000</v>
      </c>
      <c r="AG144" s="1" t="str">
        <f t="shared" si="46"/>
        <v/>
      </c>
      <c r="AH144" s="1">
        <f t="shared" si="49"/>
        <v>0</v>
      </c>
      <c r="AI144" s="197" t="str">
        <f>IF($C144="","",IF($C144="@",0,IF(COUNTIF($C$21:$C$620,$C144)=1,0,1)))</f>
        <v/>
      </c>
      <c r="AJ144" s="197" t="str">
        <f>IF($M144="","",IF(OR($M144="東京都",$M144="北海道",$M144="大阪府",$M144="京都府",RIGHT($M144,1)="県"),0,1))</f>
        <v/>
      </c>
    </row>
    <row r="145" spans="2:36">
      <c r="B145" s="122"/>
      <c r="C145" s="163"/>
      <c r="D145" s="167"/>
      <c r="E145" s="172"/>
      <c r="F145" s="168"/>
      <c r="G145" s="167"/>
      <c r="H145" s="172"/>
      <c r="I145" s="168"/>
      <c r="J145" s="66"/>
      <c r="K145" s="229"/>
      <c r="L145" s="230"/>
      <c r="M145" s="167"/>
      <c r="N145" s="172"/>
      <c r="O145" s="168"/>
      <c r="P145" s="157"/>
      <c r="Q145" s="160"/>
      <c r="R145" s="154"/>
      <c r="S145" s="157"/>
      <c r="T145" s="154"/>
      <c r="U145" s="157"/>
      <c r="V145" s="154"/>
      <c r="AB145" s="44"/>
      <c r="AC145" s="1" t="str">
        <f>IF($Q145="","0",VLOOKUP($Q145,登録データ!$U$4:$V$19,2,FALSE))</f>
        <v>0</v>
      </c>
      <c r="AD145" s="1" t="str">
        <f t="shared" si="47"/>
        <v>00</v>
      </c>
      <c r="AE145" s="1" t="str">
        <f t="shared" si="48"/>
        <v/>
      </c>
      <c r="AF145" s="1" t="str">
        <f t="shared" si="45"/>
        <v>000000</v>
      </c>
      <c r="AG145" s="1" t="str">
        <f t="shared" si="46"/>
        <v/>
      </c>
      <c r="AH145" s="1">
        <f t="shared" si="49"/>
        <v>0</v>
      </c>
      <c r="AI145" s="197"/>
      <c r="AJ145" s="197"/>
    </row>
    <row r="146" spans="2:36" ht="19.5" thickBot="1">
      <c r="B146" s="196"/>
      <c r="C146" s="164"/>
      <c r="D146" s="169"/>
      <c r="E146" s="173"/>
      <c r="F146" s="170"/>
      <c r="G146" s="169"/>
      <c r="H146" s="173"/>
      <c r="I146" s="170"/>
      <c r="J146" s="58"/>
      <c r="K146" s="231"/>
      <c r="L146" s="232"/>
      <c r="M146" s="169"/>
      <c r="N146" s="173"/>
      <c r="O146" s="170"/>
      <c r="P146" s="158"/>
      <c r="Q146" s="226"/>
      <c r="R146" s="155"/>
      <c r="S146" s="205"/>
      <c r="T146" s="155"/>
      <c r="U146" s="205"/>
      <c r="V146" s="155"/>
      <c r="AB146" s="44"/>
      <c r="AC146" s="1" t="str">
        <f>IF($Q146="","0",VLOOKUP($Q146,登録データ!$U$4:$V$19,2,FALSE))</f>
        <v>0</v>
      </c>
      <c r="AD146" s="1" t="str">
        <f t="shared" si="47"/>
        <v>00</v>
      </c>
      <c r="AE146" s="1" t="str">
        <f t="shared" si="48"/>
        <v/>
      </c>
      <c r="AF146" s="1" t="str">
        <f t="shared" si="45"/>
        <v>000000</v>
      </c>
      <c r="AG146" s="1" t="str">
        <f t="shared" si="46"/>
        <v/>
      </c>
      <c r="AH146" s="1">
        <f t="shared" si="49"/>
        <v>0</v>
      </c>
      <c r="AI146" s="197"/>
      <c r="AJ146" s="197"/>
    </row>
    <row r="147" spans="2:36" ht="19.5" thickTop="1">
      <c r="B147" s="122">
        <v>43</v>
      </c>
      <c r="C147" s="162"/>
      <c r="D147" s="165"/>
      <c r="E147" s="171"/>
      <c r="F147" s="166"/>
      <c r="G147" s="165"/>
      <c r="H147" s="171"/>
      <c r="I147" s="166"/>
      <c r="J147" s="55"/>
      <c r="K147" s="227"/>
      <c r="L147" s="228"/>
      <c r="M147" s="165"/>
      <c r="N147" s="171"/>
      <c r="O147" s="166"/>
      <c r="P147" s="156" t="s">
        <v>169</v>
      </c>
      <c r="Q147" s="159"/>
      <c r="R147" s="153"/>
      <c r="S147" s="156" t="str">
        <f t="shared" ref="S147" si="90">IF($Q147="","",IF(OR(RIGHT($Q147,1)="m",RIGHT($Q147,1)="H"),"分",""))</f>
        <v/>
      </c>
      <c r="T147" s="153"/>
      <c r="U147" s="156" t="str">
        <f t="shared" ref="U147" si="91">IF($Q147="","",IF(OR(RIGHT($Q147,1)="m",RIGHT($Q147,1)="H"),"秒","m"))</f>
        <v/>
      </c>
      <c r="V147" s="153"/>
      <c r="AB147" s="44"/>
      <c r="AC147" s="1" t="str">
        <f>IF($Q147="","0",VLOOKUP($Q147,登録データ!$U$4:$V$19,2,FALSE))</f>
        <v>0</v>
      </c>
      <c r="AD147" s="1" t="str">
        <f t="shared" si="47"/>
        <v>00</v>
      </c>
      <c r="AE147" s="1" t="str">
        <f t="shared" si="48"/>
        <v/>
      </c>
      <c r="AF147" s="1" t="str">
        <f t="shared" si="45"/>
        <v>000000</v>
      </c>
      <c r="AG147" s="1" t="str">
        <f t="shared" si="46"/>
        <v/>
      </c>
      <c r="AH147" s="1">
        <f t="shared" si="49"/>
        <v>0</v>
      </c>
      <c r="AI147" s="197" t="str">
        <f>IF($C147="","",IF($C147="@",0,IF(COUNTIF($C$21:$C$620,$C147)=1,0,1)))</f>
        <v/>
      </c>
      <c r="AJ147" s="197" t="str">
        <f>IF($M147="","",IF(OR($M147="東京都",$M147="北海道",$M147="大阪府",$M147="京都府",RIGHT($M147,1)="県"),0,1))</f>
        <v/>
      </c>
    </row>
    <row r="148" spans="2:36">
      <c r="B148" s="122"/>
      <c r="C148" s="163"/>
      <c r="D148" s="167"/>
      <c r="E148" s="172"/>
      <c r="F148" s="168"/>
      <c r="G148" s="167"/>
      <c r="H148" s="172"/>
      <c r="I148" s="168"/>
      <c r="J148" s="66"/>
      <c r="K148" s="229"/>
      <c r="L148" s="230"/>
      <c r="M148" s="167"/>
      <c r="N148" s="172"/>
      <c r="O148" s="168"/>
      <c r="P148" s="157"/>
      <c r="Q148" s="160"/>
      <c r="R148" s="154"/>
      <c r="S148" s="157"/>
      <c r="T148" s="154"/>
      <c r="U148" s="157"/>
      <c r="V148" s="154"/>
      <c r="AB148" s="44"/>
      <c r="AC148" s="1" t="str">
        <f>IF($Q148="","0",VLOOKUP($Q148,登録データ!$U$4:$V$19,2,FALSE))</f>
        <v>0</v>
      </c>
      <c r="AD148" s="1" t="str">
        <f t="shared" si="47"/>
        <v>00</v>
      </c>
      <c r="AE148" s="1" t="str">
        <f t="shared" si="48"/>
        <v/>
      </c>
      <c r="AF148" s="1" t="str">
        <f t="shared" si="45"/>
        <v>000000</v>
      </c>
      <c r="AG148" s="1" t="str">
        <f t="shared" si="46"/>
        <v/>
      </c>
      <c r="AH148" s="1">
        <f t="shared" si="49"/>
        <v>0</v>
      </c>
      <c r="AI148" s="197"/>
      <c r="AJ148" s="197"/>
    </row>
    <row r="149" spans="2:36" ht="19.5" thickBot="1">
      <c r="B149" s="196"/>
      <c r="C149" s="164"/>
      <c r="D149" s="169"/>
      <c r="E149" s="173"/>
      <c r="F149" s="170"/>
      <c r="G149" s="169"/>
      <c r="H149" s="173"/>
      <c r="I149" s="170"/>
      <c r="J149" s="58"/>
      <c r="K149" s="231"/>
      <c r="L149" s="232"/>
      <c r="M149" s="169"/>
      <c r="N149" s="173"/>
      <c r="O149" s="170"/>
      <c r="P149" s="158"/>
      <c r="Q149" s="226"/>
      <c r="R149" s="155"/>
      <c r="S149" s="205"/>
      <c r="T149" s="155"/>
      <c r="U149" s="205"/>
      <c r="V149" s="155"/>
      <c r="AB149" s="44"/>
      <c r="AC149" s="1" t="str">
        <f>IF($Q149="","0",VLOOKUP($Q149,登録データ!$U$4:$V$19,2,FALSE))</f>
        <v>0</v>
      </c>
      <c r="AD149" s="1" t="str">
        <f t="shared" si="47"/>
        <v>00</v>
      </c>
      <c r="AE149" s="1" t="str">
        <f t="shared" si="48"/>
        <v/>
      </c>
      <c r="AF149" s="1" t="str">
        <f t="shared" ref="AF149:AF212" si="92">IF($AE149=2,IF($T149="","0000",CONCATENATE(RIGHT($T149+100,2),$AD149)),IF($T149="","000000",CONCATENATE(RIGHT($R149+100,2),RIGHT($T149+100,2),$AD149)))</f>
        <v>000000</v>
      </c>
      <c r="AG149" s="1" t="str">
        <f t="shared" ref="AG149:AG212" si="93">IF($Q149="","",CONCATENATE($AC149," ",IF($AE149=1,RIGHT($AF149+10000000,7),RIGHT($AF149+100000,5))))</f>
        <v/>
      </c>
      <c r="AH149" s="1">
        <f t="shared" si="49"/>
        <v>0</v>
      </c>
      <c r="AI149" s="197"/>
      <c r="AJ149" s="197"/>
    </row>
    <row r="150" spans="2:36" ht="19.5" thickTop="1">
      <c r="B150" s="122">
        <v>44</v>
      </c>
      <c r="C150" s="162"/>
      <c r="D150" s="165"/>
      <c r="E150" s="171"/>
      <c r="F150" s="166"/>
      <c r="G150" s="165"/>
      <c r="H150" s="171"/>
      <c r="I150" s="166"/>
      <c r="J150" s="55"/>
      <c r="K150" s="227"/>
      <c r="L150" s="228"/>
      <c r="M150" s="165"/>
      <c r="N150" s="171"/>
      <c r="O150" s="166"/>
      <c r="P150" s="156" t="s">
        <v>169</v>
      </c>
      <c r="Q150" s="159"/>
      <c r="R150" s="153"/>
      <c r="S150" s="156" t="str">
        <f t="shared" ref="S150" si="94">IF($Q150="","",IF(OR(RIGHT($Q150,1)="m",RIGHT($Q150,1)="H"),"分",""))</f>
        <v/>
      </c>
      <c r="T150" s="153"/>
      <c r="U150" s="156" t="str">
        <f t="shared" ref="U150" si="95">IF($Q150="","",IF(OR(RIGHT($Q150,1)="m",RIGHT($Q150,1)="H"),"秒","m"))</f>
        <v/>
      </c>
      <c r="V150" s="153"/>
      <c r="AB150" s="44"/>
      <c r="AC150" s="1" t="str">
        <f>IF($Q150="","0",VLOOKUP($Q150,登録データ!$U$4:$V$19,2,FALSE))</f>
        <v>0</v>
      </c>
      <c r="AD150" s="1" t="str">
        <f t="shared" ref="AD150:AD213" si="96">IF($V150="","00",IF(LEN($V150)=1,$V150*10,$V150))</f>
        <v>00</v>
      </c>
      <c r="AE150" s="1" t="str">
        <f t="shared" ref="AE150:AE213" si="97">IF($Q150="","",IF(OR(RIGHT($Q150,1)="m",RIGHT($Q150,1)="H"),1,2))</f>
        <v/>
      </c>
      <c r="AF150" s="1" t="str">
        <f t="shared" si="92"/>
        <v>000000</v>
      </c>
      <c r="AG150" s="1" t="str">
        <f t="shared" si="93"/>
        <v/>
      </c>
      <c r="AH150" s="1">
        <f t="shared" ref="AH150:AH213" si="98">IF(OR(RIGHT($Q150,1)="m",RIGHT($Q150,1)="H",RIGHT($Q150,1)="W",RIGHT($Q150,1)="C"),IF(VALUE($T150)&gt;59,1,0),0)</f>
        <v>0</v>
      </c>
      <c r="AI150" s="197" t="str">
        <f>IF($C150="","",IF($C150="@",0,IF(COUNTIF($C$21:$C$620,$C150)=1,0,1)))</f>
        <v/>
      </c>
      <c r="AJ150" s="197" t="str">
        <f>IF($M150="","",IF(OR($M150="東京都",$M150="北海道",$M150="大阪府",$M150="京都府",RIGHT($M150,1)="県"),0,1))</f>
        <v/>
      </c>
    </row>
    <row r="151" spans="2:36">
      <c r="B151" s="122"/>
      <c r="C151" s="163"/>
      <c r="D151" s="167"/>
      <c r="E151" s="172"/>
      <c r="F151" s="168"/>
      <c r="G151" s="167"/>
      <c r="H151" s="172"/>
      <c r="I151" s="168"/>
      <c r="J151" s="66"/>
      <c r="K151" s="229"/>
      <c r="L151" s="230"/>
      <c r="M151" s="167"/>
      <c r="N151" s="172"/>
      <c r="O151" s="168"/>
      <c r="P151" s="157"/>
      <c r="Q151" s="160"/>
      <c r="R151" s="154"/>
      <c r="S151" s="157"/>
      <c r="T151" s="154"/>
      <c r="U151" s="157"/>
      <c r="V151" s="154"/>
      <c r="AB151" s="44"/>
      <c r="AC151" s="1" t="str">
        <f>IF($Q151="","0",VLOOKUP($Q151,登録データ!$U$4:$V$19,2,FALSE))</f>
        <v>0</v>
      </c>
      <c r="AD151" s="1" t="str">
        <f t="shared" si="96"/>
        <v>00</v>
      </c>
      <c r="AE151" s="1" t="str">
        <f t="shared" si="97"/>
        <v/>
      </c>
      <c r="AF151" s="1" t="str">
        <f t="shared" si="92"/>
        <v>000000</v>
      </c>
      <c r="AG151" s="1" t="str">
        <f t="shared" si="93"/>
        <v/>
      </c>
      <c r="AH151" s="1">
        <f t="shared" si="98"/>
        <v>0</v>
      </c>
      <c r="AI151" s="197"/>
      <c r="AJ151" s="197"/>
    </row>
    <row r="152" spans="2:36" ht="19.5" thickBot="1">
      <c r="B152" s="196"/>
      <c r="C152" s="164"/>
      <c r="D152" s="169"/>
      <c r="E152" s="173"/>
      <c r="F152" s="170"/>
      <c r="G152" s="169"/>
      <c r="H152" s="173"/>
      <c r="I152" s="170"/>
      <c r="J152" s="58"/>
      <c r="K152" s="231"/>
      <c r="L152" s="232"/>
      <c r="M152" s="169"/>
      <c r="N152" s="173"/>
      <c r="O152" s="170"/>
      <c r="P152" s="158"/>
      <c r="Q152" s="226"/>
      <c r="R152" s="155"/>
      <c r="S152" s="205"/>
      <c r="T152" s="155"/>
      <c r="U152" s="205"/>
      <c r="V152" s="155"/>
      <c r="AB152" s="44"/>
      <c r="AC152" s="1" t="str">
        <f>IF($Q152="","0",VLOOKUP($Q152,登録データ!$U$4:$V$19,2,FALSE))</f>
        <v>0</v>
      </c>
      <c r="AD152" s="1" t="str">
        <f t="shared" si="96"/>
        <v>00</v>
      </c>
      <c r="AE152" s="1" t="str">
        <f t="shared" si="97"/>
        <v/>
      </c>
      <c r="AF152" s="1" t="str">
        <f t="shared" si="92"/>
        <v>000000</v>
      </c>
      <c r="AG152" s="1" t="str">
        <f t="shared" si="93"/>
        <v/>
      </c>
      <c r="AH152" s="1">
        <f t="shared" si="98"/>
        <v>0</v>
      </c>
      <c r="AI152" s="197"/>
      <c r="AJ152" s="197"/>
    </row>
    <row r="153" spans="2:36" ht="19.5" thickTop="1">
      <c r="B153" s="122">
        <v>45</v>
      </c>
      <c r="C153" s="162"/>
      <c r="D153" s="165"/>
      <c r="E153" s="171"/>
      <c r="F153" s="166"/>
      <c r="G153" s="165"/>
      <c r="H153" s="171"/>
      <c r="I153" s="166"/>
      <c r="J153" s="55"/>
      <c r="K153" s="227"/>
      <c r="L153" s="228"/>
      <c r="M153" s="165"/>
      <c r="N153" s="171"/>
      <c r="O153" s="166"/>
      <c r="P153" s="156" t="s">
        <v>169</v>
      </c>
      <c r="Q153" s="159"/>
      <c r="R153" s="153"/>
      <c r="S153" s="156" t="str">
        <f t="shared" ref="S153" si="99">IF($Q153="","",IF(OR(RIGHT($Q153,1)="m",RIGHT($Q153,1)="H"),"分",""))</f>
        <v/>
      </c>
      <c r="T153" s="153"/>
      <c r="U153" s="156" t="str">
        <f t="shared" ref="U153" si="100">IF($Q153="","",IF(OR(RIGHT($Q153,1)="m",RIGHT($Q153,1)="H"),"秒","m"))</f>
        <v/>
      </c>
      <c r="V153" s="153"/>
      <c r="AB153" s="44"/>
      <c r="AC153" s="1" t="str">
        <f>IF($Q153="","0",VLOOKUP($Q153,登録データ!$U$4:$V$19,2,FALSE))</f>
        <v>0</v>
      </c>
      <c r="AD153" s="1" t="str">
        <f t="shared" si="96"/>
        <v>00</v>
      </c>
      <c r="AE153" s="1" t="str">
        <f t="shared" si="97"/>
        <v/>
      </c>
      <c r="AF153" s="1" t="str">
        <f t="shared" si="92"/>
        <v>000000</v>
      </c>
      <c r="AG153" s="1" t="str">
        <f t="shared" si="93"/>
        <v/>
      </c>
      <c r="AH153" s="1">
        <f t="shared" si="98"/>
        <v>0</v>
      </c>
      <c r="AI153" s="197" t="str">
        <f>IF($C153="","",IF($C153="@",0,IF(COUNTIF($C$21:$C$620,$C153)=1,0,1)))</f>
        <v/>
      </c>
      <c r="AJ153" s="197" t="str">
        <f>IF($M153="","",IF(OR($M153="東京都",$M153="北海道",$M153="大阪府",$M153="京都府",RIGHT($M153,1)="県"),0,1))</f>
        <v/>
      </c>
    </row>
    <row r="154" spans="2:36">
      <c r="B154" s="122"/>
      <c r="C154" s="163"/>
      <c r="D154" s="167"/>
      <c r="E154" s="172"/>
      <c r="F154" s="168"/>
      <c r="G154" s="167"/>
      <c r="H154" s="172"/>
      <c r="I154" s="168"/>
      <c r="J154" s="66"/>
      <c r="K154" s="229"/>
      <c r="L154" s="230"/>
      <c r="M154" s="167"/>
      <c r="N154" s="172"/>
      <c r="O154" s="168"/>
      <c r="P154" s="157"/>
      <c r="Q154" s="160"/>
      <c r="R154" s="154"/>
      <c r="S154" s="157"/>
      <c r="T154" s="154"/>
      <c r="U154" s="157"/>
      <c r="V154" s="154"/>
      <c r="AB154" s="44"/>
      <c r="AC154" s="1" t="str">
        <f>IF($Q154="","0",VLOOKUP($Q154,登録データ!$U$4:$V$19,2,FALSE))</f>
        <v>0</v>
      </c>
      <c r="AD154" s="1" t="str">
        <f t="shared" si="96"/>
        <v>00</v>
      </c>
      <c r="AE154" s="1" t="str">
        <f t="shared" si="97"/>
        <v/>
      </c>
      <c r="AF154" s="1" t="str">
        <f t="shared" si="92"/>
        <v>000000</v>
      </c>
      <c r="AG154" s="1" t="str">
        <f t="shared" si="93"/>
        <v/>
      </c>
      <c r="AH154" s="1">
        <f t="shared" si="98"/>
        <v>0</v>
      </c>
      <c r="AI154" s="197"/>
      <c r="AJ154" s="197"/>
    </row>
    <row r="155" spans="2:36" ht="19.5" thickBot="1">
      <c r="B155" s="196"/>
      <c r="C155" s="164"/>
      <c r="D155" s="169"/>
      <c r="E155" s="173"/>
      <c r="F155" s="170"/>
      <c r="G155" s="169"/>
      <c r="H155" s="173"/>
      <c r="I155" s="170"/>
      <c r="J155" s="58"/>
      <c r="K155" s="231"/>
      <c r="L155" s="232"/>
      <c r="M155" s="169"/>
      <c r="N155" s="173"/>
      <c r="O155" s="170"/>
      <c r="P155" s="158"/>
      <c r="Q155" s="226"/>
      <c r="R155" s="155"/>
      <c r="S155" s="205"/>
      <c r="T155" s="155"/>
      <c r="U155" s="205"/>
      <c r="V155" s="155"/>
      <c r="AB155" s="44"/>
      <c r="AC155" s="1" t="str">
        <f>IF($Q155="","0",VLOOKUP($Q155,登録データ!$U$4:$V$19,2,FALSE))</f>
        <v>0</v>
      </c>
      <c r="AD155" s="1" t="str">
        <f t="shared" si="96"/>
        <v>00</v>
      </c>
      <c r="AE155" s="1" t="str">
        <f t="shared" si="97"/>
        <v/>
      </c>
      <c r="AF155" s="1" t="str">
        <f t="shared" si="92"/>
        <v>000000</v>
      </c>
      <c r="AG155" s="1" t="str">
        <f t="shared" si="93"/>
        <v/>
      </c>
      <c r="AH155" s="1">
        <f t="shared" si="98"/>
        <v>0</v>
      </c>
      <c r="AI155" s="197"/>
      <c r="AJ155" s="197"/>
    </row>
    <row r="156" spans="2:36" ht="19.5" thickTop="1">
      <c r="B156" s="122">
        <v>46</v>
      </c>
      <c r="C156" s="162"/>
      <c r="D156" s="165"/>
      <c r="E156" s="171"/>
      <c r="F156" s="166"/>
      <c r="G156" s="165"/>
      <c r="H156" s="171"/>
      <c r="I156" s="166"/>
      <c r="J156" s="55"/>
      <c r="K156" s="227"/>
      <c r="L156" s="228"/>
      <c r="M156" s="165"/>
      <c r="N156" s="171"/>
      <c r="O156" s="166"/>
      <c r="P156" s="156" t="s">
        <v>169</v>
      </c>
      <c r="Q156" s="159"/>
      <c r="R156" s="153"/>
      <c r="S156" s="156" t="str">
        <f t="shared" ref="S156" si="101">IF($Q156="","",IF(OR(RIGHT($Q156,1)="m",RIGHT($Q156,1)="H"),"分",""))</f>
        <v/>
      </c>
      <c r="T156" s="153"/>
      <c r="U156" s="156" t="str">
        <f t="shared" ref="U156" si="102">IF($Q156="","",IF(OR(RIGHT($Q156,1)="m",RIGHT($Q156,1)="H"),"秒","m"))</f>
        <v/>
      </c>
      <c r="V156" s="153"/>
      <c r="AB156" s="44"/>
      <c r="AC156" s="1" t="str">
        <f>IF($Q156="","0",VLOOKUP($Q156,登録データ!$U$4:$V$19,2,FALSE))</f>
        <v>0</v>
      </c>
      <c r="AD156" s="1" t="str">
        <f t="shared" si="96"/>
        <v>00</v>
      </c>
      <c r="AE156" s="1" t="str">
        <f t="shared" si="97"/>
        <v/>
      </c>
      <c r="AF156" s="1" t="str">
        <f t="shared" si="92"/>
        <v>000000</v>
      </c>
      <c r="AG156" s="1" t="str">
        <f t="shared" si="93"/>
        <v/>
      </c>
      <c r="AH156" s="1">
        <f t="shared" si="98"/>
        <v>0</v>
      </c>
      <c r="AI156" s="197" t="str">
        <f>IF($C156="","",IF($C156="@",0,IF(COUNTIF($C$21:$C$620,$C156)=1,0,1)))</f>
        <v/>
      </c>
      <c r="AJ156" s="197" t="str">
        <f>IF($M156="","",IF(OR($M156="東京都",$M156="北海道",$M156="大阪府",$M156="京都府",RIGHT($M156,1)="県"),0,1))</f>
        <v/>
      </c>
    </row>
    <row r="157" spans="2:36">
      <c r="B157" s="122"/>
      <c r="C157" s="163"/>
      <c r="D157" s="167"/>
      <c r="E157" s="172"/>
      <c r="F157" s="168"/>
      <c r="G157" s="167"/>
      <c r="H157" s="172"/>
      <c r="I157" s="168"/>
      <c r="J157" s="66"/>
      <c r="K157" s="229"/>
      <c r="L157" s="230"/>
      <c r="M157" s="167"/>
      <c r="N157" s="172"/>
      <c r="O157" s="168"/>
      <c r="P157" s="157"/>
      <c r="Q157" s="160"/>
      <c r="R157" s="154"/>
      <c r="S157" s="157"/>
      <c r="T157" s="154"/>
      <c r="U157" s="157"/>
      <c r="V157" s="154"/>
      <c r="AB157" s="44"/>
      <c r="AC157" s="1" t="str">
        <f>IF($Q157="","0",VLOOKUP($Q157,登録データ!$U$4:$V$19,2,FALSE))</f>
        <v>0</v>
      </c>
      <c r="AD157" s="1" t="str">
        <f t="shared" si="96"/>
        <v>00</v>
      </c>
      <c r="AE157" s="1" t="str">
        <f t="shared" si="97"/>
        <v/>
      </c>
      <c r="AF157" s="1" t="str">
        <f t="shared" si="92"/>
        <v>000000</v>
      </c>
      <c r="AG157" s="1" t="str">
        <f t="shared" si="93"/>
        <v/>
      </c>
      <c r="AH157" s="1">
        <f t="shared" si="98"/>
        <v>0</v>
      </c>
      <c r="AI157" s="197"/>
      <c r="AJ157" s="197"/>
    </row>
    <row r="158" spans="2:36" ht="19.5" thickBot="1">
      <c r="B158" s="196"/>
      <c r="C158" s="164"/>
      <c r="D158" s="169"/>
      <c r="E158" s="173"/>
      <c r="F158" s="170"/>
      <c r="G158" s="169"/>
      <c r="H158" s="173"/>
      <c r="I158" s="170"/>
      <c r="J158" s="58"/>
      <c r="K158" s="231"/>
      <c r="L158" s="232"/>
      <c r="M158" s="169"/>
      <c r="N158" s="173"/>
      <c r="O158" s="170"/>
      <c r="P158" s="158"/>
      <c r="Q158" s="226"/>
      <c r="R158" s="155"/>
      <c r="S158" s="205"/>
      <c r="T158" s="155"/>
      <c r="U158" s="205"/>
      <c r="V158" s="155"/>
      <c r="AB158" s="44"/>
      <c r="AC158" s="1" t="str">
        <f>IF($Q158="","0",VLOOKUP($Q158,登録データ!$U$4:$V$19,2,FALSE))</f>
        <v>0</v>
      </c>
      <c r="AD158" s="1" t="str">
        <f t="shared" si="96"/>
        <v>00</v>
      </c>
      <c r="AE158" s="1" t="str">
        <f t="shared" si="97"/>
        <v/>
      </c>
      <c r="AF158" s="1" t="str">
        <f t="shared" si="92"/>
        <v>000000</v>
      </c>
      <c r="AG158" s="1" t="str">
        <f t="shared" si="93"/>
        <v/>
      </c>
      <c r="AH158" s="1">
        <f t="shared" si="98"/>
        <v>0</v>
      </c>
      <c r="AI158" s="197"/>
      <c r="AJ158" s="197"/>
    </row>
    <row r="159" spans="2:36" ht="19.5" thickTop="1">
      <c r="B159" s="122">
        <v>47</v>
      </c>
      <c r="C159" s="162"/>
      <c r="D159" s="165"/>
      <c r="E159" s="171"/>
      <c r="F159" s="166"/>
      <c r="G159" s="165"/>
      <c r="H159" s="171"/>
      <c r="I159" s="166"/>
      <c r="J159" s="55"/>
      <c r="K159" s="227"/>
      <c r="L159" s="228"/>
      <c r="M159" s="165"/>
      <c r="N159" s="171"/>
      <c r="O159" s="166"/>
      <c r="P159" s="156" t="s">
        <v>169</v>
      </c>
      <c r="Q159" s="159"/>
      <c r="R159" s="153"/>
      <c r="S159" s="156" t="str">
        <f t="shared" ref="S159" si="103">IF($Q159="","",IF(OR(RIGHT($Q159,1)="m",RIGHT($Q159,1)="H"),"分",""))</f>
        <v/>
      </c>
      <c r="T159" s="153"/>
      <c r="U159" s="156" t="str">
        <f t="shared" ref="U159" si="104">IF($Q159="","",IF(OR(RIGHT($Q159,1)="m",RIGHT($Q159,1)="H"),"秒","m"))</f>
        <v/>
      </c>
      <c r="V159" s="153"/>
      <c r="AB159" s="44"/>
      <c r="AC159" s="1" t="str">
        <f>IF($Q159="","0",VLOOKUP($Q159,登録データ!$U$4:$V$19,2,FALSE))</f>
        <v>0</v>
      </c>
      <c r="AD159" s="1" t="str">
        <f t="shared" si="96"/>
        <v>00</v>
      </c>
      <c r="AE159" s="1" t="str">
        <f t="shared" si="97"/>
        <v/>
      </c>
      <c r="AF159" s="1" t="str">
        <f t="shared" si="92"/>
        <v>000000</v>
      </c>
      <c r="AG159" s="1" t="str">
        <f t="shared" si="93"/>
        <v/>
      </c>
      <c r="AH159" s="1">
        <f t="shared" si="98"/>
        <v>0</v>
      </c>
      <c r="AI159" s="197" t="str">
        <f>IF($C159="","",IF($C159="@",0,IF(COUNTIF($C$21:$C$620,$C159)=1,0,1)))</f>
        <v/>
      </c>
      <c r="AJ159" s="197" t="str">
        <f>IF($M159="","",IF(OR($M159="東京都",$M159="北海道",$M159="大阪府",$M159="京都府",RIGHT($M159,1)="県"),0,1))</f>
        <v/>
      </c>
    </row>
    <row r="160" spans="2:36">
      <c r="B160" s="122"/>
      <c r="C160" s="163"/>
      <c r="D160" s="167"/>
      <c r="E160" s="172"/>
      <c r="F160" s="168"/>
      <c r="G160" s="167"/>
      <c r="H160" s="172"/>
      <c r="I160" s="168"/>
      <c r="J160" s="66"/>
      <c r="K160" s="229"/>
      <c r="L160" s="230"/>
      <c r="M160" s="167"/>
      <c r="N160" s="172"/>
      <c r="O160" s="168"/>
      <c r="P160" s="157"/>
      <c r="Q160" s="160"/>
      <c r="R160" s="154"/>
      <c r="S160" s="157"/>
      <c r="T160" s="154"/>
      <c r="U160" s="157"/>
      <c r="V160" s="154"/>
      <c r="AB160" s="44"/>
      <c r="AC160" s="1" t="str">
        <f>IF($Q160="","0",VLOOKUP($Q160,登録データ!$U$4:$V$19,2,FALSE))</f>
        <v>0</v>
      </c>
      <c r="AD160" s="1" t="str">
        <f t="shared" si="96"/>
        <v>00</v>
      </c>
      <c r="AE160" s="1" t="str">
        <f t="shared" si="97"/>
        <v/>
      </c>
      <c r="AF160" s="1" t="str">
        <f t="shared" si="92"/>
        <v>000000</v>
      </c>
      <c r="AG160" s="1" t="str">
        <f t="shared" si="93"/>
        <v/>
      </c>
      <c r="AH160" s="1">
        <f t="shared" si="98"/>
        <v>0</v>
      </c>
      <c r="AI160" s="197"/>
      <c r="AJ160" s="197"/>
    </row>
    <row r="161" spans="2:36" ht="19.5" thickBot="1">
      <c r="B161" s="196"/>
      <c r="C161" s="164"/>
      <c r="D161" s="169"/>
      <c r="E161" s="173"/>
      <c r="F161" s="170"/>
      <c r="G161" s="169"/>
      <c r="H161" s="173"/>
      <c r="I161" s="170"/>
      <c r="J161" s="58"/>
      <c r="K161" s="231"/>
      <c r="L161" s="232"/>
      <c r="M161" s="169"/>
      <c r="N161" s="173"/>
      <c r="O161" s="170"/>
      <c r="P161" s="158"/>
      <c r="Q161" s="226"/>
      <c r="R161" s="155"/>
      <c r="S161" s="205"/>
      <c r="T161" s="155"/>
      <c r="U161" s="205"/>
      <c r="V161" s="155"/>
      <c r="AB161" s="44"/>
      <c r="AC161" s="1" t="str">
        <f>IF($Q161="","0",VLOOKUP($Q161,登録データ!$U$4:$V$19,2,FALSE))</f>
        <v>0</v>
      </c>
      <c r="AD161" s="1" t="str">
        <f t="shared" si="96"/>
        <v>00</v>
      </c>
      <c r="AE161" s="1" t="str">
        <f t="shared" si="97"/>
        <v/>
      </c>
      <c r="AF161" s="1" t="str">
        <f t="shared" si="92"/>
        <v>000000</v>
      </c>
      <c r="AG161" s="1" t="str">
        <f t="shared" si="93"/>
        <v/>
      </c>
      <c r="AH161" s="1">
        <f t="shared" si="98"/>
        <v>0</v>
      </c>
      <c r="AI161" s="197"/>
      <c r="AJ161" s="197"/>
    </row>
    <row r="162" spans="2:36" ht="19.5" thickTop="1">
      <c r="B162" s="122">
        <v>48</v>
      </c>
      <c r="C162" s="162"/>
      <c r="D162" s="165"/>
      <c r="E162" s="171"/>
      <c r="F162" s="166"/>
      <c r="G162" s="165"/>
      <c r="H162" s="171"/>
      <c r="I162" s="166"/>
      <c r="J162" s="55"/>
      <c r="K162" s="227"/>
      <c r="L162" s="228"/>
      <c r="M162" s="165"/>
      <c r="N162" s="171"/>
      <c r="O162" s="166"/>
      <c r="P162" s="156" t="s">
        <v>169</v>
      </c>
      <c r="Q162" s="159"/>
      <c r="R162" s="153"/>
      <c r="S162" s="156" t="str">
        <f t="shared" ref="S162" si="105">IF($Q162="","",IF(OR(RIGHT($Q162,1)="m",RIGHT($Q162,1)="H"),"分",""))</f>
        <v/>
      </c>
      <c r="T162" s="153"/>
      <c r="U162" s="156" t="str">
        <f t="shared" ref="U162" si="106">IF($Q162="","",IF(OR(RIGHT($Q162,1)="m",RIGHT($Q162,1)="H"),"秒","m"))</f>
        <v/>
      </c>
      <c r="V162" s="153"/>
      <c r="AB162" s="44"/>
      <c r="AC162" s="1" t="str">
        <f>IF($Q162="","0",VLOOKUP($Q162,登録データ!$U$4:$V$19,2,FALSE))</f>
        <v>0</v>
      </c>
      <c r="AD162" s="1" t="str">
        <f t="shared" si="96"/>
        <v>00</v>
      </c>
      <c r="AE162" s="1" t="str">
        <f t="shared" si="97"/>
        <v/>
      </c>
      <c r="AF162" s="1" t="str">
        <f t="shared" si="92"/>
        <v>000000</v>
      </c>
      <c r="AG162" s="1" t="str">
        <f t="shared" si="93"/>
        <v/>
      </c>
      <c r="AH162" s="1">
        <f t="shared" si="98"/>
        <v>0</v>
      </c>
      <c r="AI162" s="197" t="str">
        <f>IF($C162="","",IF($C162="@",0,IF(COUNTIF($C$21:$C$620,$C162)=1,0,1)))</f>
        <v/>
      </c>
      <c r="AJ162" s="197" t="str">
        <f>IF($M162="","",IF(OR($M162="東京都",$M162="北海道",$M162="大阪府",$M162="京都府",RIGHT($M162,1)="県"),0,1))</f>
        <v/>
      </c>
    </row>
    <row r="163" spans="2:36">
      <c r="B163" s="122"/>
      <c r="C163" s="163"/>
      <c r="D163" s="167"/>
      <c r="E163" s="172"/>
      <c r="F163" s="168"/>
      <c r="G163" s="167"/>
      <c r="H163" s="172"/>
      <c r="I163" s="168"/>
      <c r="J163" s="66"/>
      <c r="K163" s="229"/>
      <c r="L163" s="230"/>
      <c r="M163" s="167"/>
      <c r="N163" s="172"/>
      <c r="O163" s="168"/>
      <c r="P163" s="157"/>
      <c r="Q163" s="160"/>
      <c r="R163" s="154"/>
      <c r="S163" s="157"/>
      <c r="T163" s="154"/>
      <c r="U163" s="157"/>
      <c r="V163" s="154"/>
      <c r="AB163" s="44"/>
      <c r="AC163" s="1" t="str">
        <f>IF($Q163="","0",VLOOKUP($Q163,登録データ!$U$4:$V$19,2,FALSE))</f>
        <v>0</v>
      </c>
      <c r="AD163" s="1" t="str">
        <f t="shared" si="96"/>
        <v>00</v>
      </c>
      <c r="AE163" s="1" t="str">
        <f t="shared" si="97"/>
        <v/>
      </c>
      <c r="AF163" s="1" t="str">
        <f t="shared" si="92"/>
        <v>000000</v>
      </c>
      <c r="AG163" s="1" t="str">
        <f t="shared" si="93"/>
        <v/>
      </c>
      <c r="AH163" s="1">
        <f t="shared" si="98"/>
        <v>0</v>
      </c>
      <c r="AI163" s="197"/>
      <c r="AJ163" s="197"/>
    </row>
    <row r="164" spans="2:36" ht="19.5" thickBot="1">
      <c r="B164" s="196"/>
      <c r="C164" s="164"/>
      <c r="D164" s="169"/>
      <c r="E164" s="173"/>
      <c r="F164" s="170"/>
      <c r="G164" s="169"/>
      <c r="H164" s="173"/>
      <c r="I164" s="170"/>
      <c r="J164" s="58"/>
      <c r="K164" s="231"/>
      <c r="L164" s="232"/>
      <c r="M164" s="169"/>
      <c r="N164" s="173"/>
      <c r="O164" s="170"/>
      <c r="P164" s="158"/>
      <c r="Q164" s="226"/>
      <c r="R164" s="155"/>
      <c r="S164" s="205"/>
      <c r="T164" s="155"/>
      <c r="U164" s="205"/>
      <c r="V164" s="155"/>
      <c r="AB164" s="44"/>
      <c r="AC164" s="1" t="str">
        <f>IF($Q164="","0",VLOOKUP($Q164,登録データ!$U$4:$V$19,2,FALSE))</f>
        <v>0</v>
      </c>
      <c r="AD164" s="1" t="str">
        <f t="shared" si="96"/>
        <v>00</v>
      </c>
      <c r="AE164" s="1" t="str">
        <f t="shared" si="97"/>
        <v/>
      </c>
      <c r="AF164" s="1" t="str">
        <f t="shared" si="92"/>
        <v>000000</v>
      </c>
      <c r="AG164" s="1" t="str">
        <f t="shared" si="93"/>
        <v/>
      </c>
      <c r="AH164" s="1">
        <f t="shared" si="98"/>
        <v>0</v>
      </c>
      <c r="AI164" s="197"/>
      <c r="AJ164" s="197"/>
    </row>
    <row r="165" spans="2:36" ht="19.5" thickTop="1">
      <c r="B165" s="122">
        <v>49</v>
      </c>
      <c r="C165" s="162"/>
      <c r="D165" s="165"/>
      <c r="E165" s="171"/>
      <c r="F165" s="166"/>
      <c r="G165" s="165"/>
      <c r="H165" s="171"/>
      <c r="I165" s="166"/>
      <c r="J165" s="55"/>
      <c r="K165" s="227"/>
      <c r="L165" s="228"/>
      <c r="M165" s="165"/>
      <c r="N165" s="171"/>
      <c r="O165" s="166"/>
      <c r="P165" s="156" t="s">
        <v>169</v>
      </c>
      <c r="Q165" s="159"/>
      <c r="R165" s="153"/>
      <c r="S165" s="156" t="str">
        <f t="shared" ref="S165" si="107">IF($Q165="","",IF(OR(RIGHT($Q165,1)="m",RIGHT($Q165,1)="H"),"分",""))</f>
        <v/>
      </c>
      <c r="T165" s="153"/>
      <c r="U165" s="156" t="str">
        <f t="shared" ref="U165" si="108">IF($Q165="","",IF(OR(RIGHT($Q165,1)="m",RIGHT($Q165,1)="H"),"秒","m"))</f>
        <v/>
      </c>
      <c r="V165" s="153"/>
      <c r="AB165" s="44"/>
      <c r="AC165" s="1" t="str">
        <f>IF($Q165="","0",VLOOKUP($Q165,登録データ!$U$4:$V$19,2,FALSE))</f>
        <v>0</v>
      </c>
      <c r="AD165" s="1" t="str">
        <f t="shared" si="96"/>
        <v>00</v>
      </c>
      <c r="AE165" s="1" t="str">
        <f t="shared" si="97"/>
        <v/>
      </c>
      <c r="AF165" s="1" t="str">
        <f t="shared" si="92"/>
        <v>000000</v>
      </c>
      <c r="AG165" s="1" t="str">
        <f t="shared" si="93"/>
        <v/>
      </c>
      <c r="AH165" s="1">
        <f t="shared" si="98"/>
        <v>0</v>
      </c>
      <c r="AI165" s="197" t="str">
        <f>IF($C165="","",IF($C165="@",0,IF(COUNTIF($C$21:$C$620,$C165)=1,0,1)))</f>
        <v/>
      </c>
      <c r="AJ165" s="197" t="str">
        <f>IF($M165="","",IF(OR($M165="東京都",$M165="北海道",$M165="大阪府",$M165="京都府",RIGHT($M165,1)="県"),0,1))</f>
        <v/>
      </c>
    </row>
    <row r="166" spans="2:36">
      <c r="B166" s="122"/>
      <c r="C166" s="163"/>
      <c r="D166" s="167"/>
      <c r="E166" s="172"/>
      <c r="F166" s="168"/>
      <c r="G166" s="167"/>
      <c r="H166" s="172"/>
      <c r="I166" s="168"/>
      <c r="J166" s="66"/>
      <c r="K166" s="229"/>
      <c r="L166" s="230"/>
      <c r="M166" s="167"/>
      <c r="N166" s="172"/>
      <c r="O166" s="168"/>
      <c r="P166" s="157"/>
      <c r="Q166" s="160"/>
      <c r="R166" s="154"/>
      <c r="S166" s="157"/>
      <c r="T166" s="154"/>
      <c r="U166" s="157"/>
      <c r="V166" s="154"/>
      <c r="AB166" s="44"/>
      <c r="AC166" s="1" t="str">
        <f>IF($Q166="","0",VLOOKUP($Q166,登録データ!$U$4:$V$19,2,FALSE))</f>
        <v>0</v>
      </c>
      <c r="AD166" s="1" t="str">
        <f t="shared" si="96"/>
        <v>00</v>
      </c>
      <c r="AE166" s="1" t="str">
        <f t="shared" si="97"/>
        <v/>
      </c>
      <c r="AF166" s="1" t="str">
        <f t="shared" si="92"/>
        <v>000000</v>
      </c>
      <c r="AG166" s="1" t="str">
        <f t="shared" si="93"/>
        <v/>
      </c>
      <c r="AH166" s="1">
        <f t="shared" si="98"/>
        <v>0</v>
      </c>
      <c r="AI166" s="197"/>
      <c r="AJ166" s="197"/>
    </row>
    <row r="167" spans="2:36" ht="19.5" thickBot="1">
      <c r="B167" s="196"/>
      <c r="C167" s="164"/>
      <c r="D167" s="169"/>
      <c r="E167" s="173"/>
      <c r="F167" s="170"/>
      <c r="G167" s="169"/>
      <c r="H167" s="173"/>
      <c r="I167" s="170"/>
      <c r="J167" s="58"/>
      <c r="K167" s="231"/>
      <c r="L167" s="232"/>
      <c r="M167" s="169"/>
      <c r="N167" s="173"/>
      <c r="O167" s="170"/>
      <c r="P167" s="158"/>
      <c r="Q167" s="226"/>
      <c r="R167" s="155"/>
      <c r="S167" s="205"/>
      <c r="T167" s="155"/>
      <c r="U167" s="205"/>
      <c r="V167" s="155"/>
      <c r="AB167" s="44"/>
      <c r="AC167" s="1" t="str">
        <f>IF($Q167="","0",VLOOKUP($Q167,登録データ!$U$4:$V$19,2,FALSE))</f>
        <v>0</v>
      </c>
      <c r="AD167" s="1" t="str">
        <f t="shared" si="96"/>
        <v>00</v>
      </c>
      <c r="AE167" s="1" t="str">
        <f t="shared" si="97"/>
        <v/>
      </c>
      <c r="AF167" s="1" t="str">
        <f t="shared" si="92"/>
        <v>000000</v>
      </c>
      <c r="AG167" s="1" t="str">
        <f t="shared" si="93"/>
        <v/>
      </c>
      <c r="AH167" s="1">
        <f t="shared" si="98"/>
        <v>0</v>
      </c>
      <c r="AI167" s="197"/>
      <c r="AJ167" s="197"/>
    </row>
    <row r="168" spans="2:36" ht="19.5" thickTop="1">
      <c r="B168" s="122">
        <v>50</v>
      </c>
      <c r="C168" s="162"/>
      <c r="D168" s="165"/>
      <c r="E168" s="171"/>
      <c r="F168" s="166"/>
      <c r="G168" s="165"/>
      <c r="H168" s="171"/>
      <c r="I168" s="166"/>
      <c r="J168" s="55"/>
      <c r="K168" s="227"/>
      <c r="L168" s="228"/>
      <c r="M168" s="165"/>
      <c r="N168" s="171"/>
      <c r="O168" s="166"/>
      <c r="P168" s="156" t="s">
        <v>169</v>
      </c>
      <c r="Q168" s="159"/>
      <c r="R168" s="153"/>
      <c r="S168" s="156" t="str">
        <f t="shared" ref="S168" si="109">IF($Q168="","",IF(OR(RIGHT($Q168,1)="m",RIGHT($Q168,1)="H"),"分",""))</f>
        <v/>
      </c>
      <c r="T168" s="153"/>
      <c r="U168" s="156" t="str">
        <f t="shared" ref="U168" si="110">IF($Q168="","",IF(OR(RIGHT($Q168,1)="m",RIGHT($Q168,1)="H"),"秒","m"))</f>
        <v/>
      </c>
      <c r="V168" s="153"/>
      <c r="AB168" s="44"/>
      <c r="AC168" s="1" t="str">
        <f>IF($Q168="","0",VLOOKUP($Q168,登録データ!$U$4:$V$19,2,FALSE))</f>
        <v>0</v>
      </c>
      <c r="AD168" s="1" t="str">
        <f t="shared" si="96"/>
        <v>00</v>
      </c>
      <c r="AE168" s="1" t="str">
        <f t="shared" si="97"/>
        <v/>
      </c>
      <c r="AF168" s="1" t="str">
        <f t="shared" si="92"/>
        <v>000000</v>
      </c>
      <c r="AG168" s="1" t="str">
        <f t="shared" si="93"/>
        <v/>
      </c>
      <c r="AH168" s="1">
        <f t="shared" si="98"/>
        <v>0</v>
      </c>
      <c r="AI168" s="197" t="str">
        <f>IF($C168="","",IF($C168="@",0,IF(COUNTIF($C$21:$C$620,$C168)=1,0,1)))</f>
        <v/>
      </c>
      <c r="AJ168" s="197" t="str">
        <f>IF($M168="","",IF(OR($M168="東京都",$M168="北海道",$M168="大阪府",$M168="京都府",RIGHT($M168,1)="県"),0,1))</f>
        <v/>
      </c>
    </row>
    <row r="169" spans="2:36">
      <c r="B169" s="122"/>
      <c r="C169" s="163"/>
      <c r="D169" s="167"/>
      <c r="E169" s="172"/>
      <c r="F169" s="168"/>
      <c r="G169" s="167"/>
      <c r="H169" s="172"/>
      <c r="I169" s="168"/>
      <c r="J169" s="66"/>
      <c r="K169" s="229"/>
      <c r="L169" s="230"/>
      <c r="M169" s="167"/>
      <c r="N169" s="172"/>
      <c r="O169" s="168"/>
      <c r="P169" s="157"/>
      <c r="Q169" s="160"/>
      <c r="R169" s="154"/>
      <c r="S169" s="157"/>
      <c r="T169" s="154"/>
      <c r="U169" s="157"/>
      <c r="V169" s="154"/>
      <c r="AB169" s="44"/>
      <c r="AC169" s="1" t="str">
        <f>IF($Q169="","0",VLOOKUP($Q169,登録データ!$U$4:$V$19,2,FALSE))</f>
        <v>0</v>
      </c>
      <c r="AD169" s="1" t="str">
        <f t="shared" si="96"/>
        <v>00</v>
      </c>
      <c r="AE169" s="1" t="str">
        <f t="shared" si="97"/>
        <v/>
      </c>
      <c r="AF169" s="1" t="str">
        <f t="shared" si="92"/>
        <v>000000</v>
      </c>
      <c r="AG169" s="1" t="str">
        <f t="shared" si="93"/>
        <v/>
      </c>
      <c r="AH169" s="1">
        <f t="shared" si="98"/>
        <v>0</v>
      </c>
      <c r="AI169" s="197"/>
      <c r="AJ169" s="197"/>
    </row>
    <row r="170" spans="2:36" ht="19.5" thickBot="1">
      <c r="B170" s="196"/>
      <c r="C170" s="164"/>
      <c r="D170" s="169"/>
      <c r="E170" s="173"/>
      <c r="F170" s="170"/>
      <c r="G170" s="169"/>
      <c r="H170" s="173"/>
      <c r="I170" s="170"/>
      <c r="J170" s="58"/>
      <c r="K170" s="231"/>
      <c r="L170" s="232"/>
      <c r="M170" s="169"/>
      <c r="N170" s="173"/>
      <c r="O170" s="170"/>
      <c r="P170" s="158"/>
      <c r="Q170" s="226"/>
      <c r="R170" s="155"/>
      <c r="S170" s="205"/>
      <c r="T170" s="155"/>
      <c r="U170" s="205"/>
      <c r="V170" s="155"/>
      <c r="AB170" s="44"/>
      <c r="AC170" s="1" t="str">
        <f>IF($Q170="","0",VLOOKUP($Q170,登録データ!$U$4:$V$19,2,FALSE))</f>
        <v>0</v>
      </c>
      <c r="AD170" s="1" t="str">
        <f t="shared" si="96"/>
        <v>00</v>
      </c>
      <c r="AE170" s="1" t="str">
        <f t="shared" si="97"/>
        <v/>
      </c>
      <c r="AF170" s="1" t="str">
        <f t="shared" si="92"/>
        <v>000000</v>
      </c>
      <c r="AG170" s="1" t="str">
        <f t="shared" si="93"/>
        <v/>
      </c>
      <c r="AH170" s="1">
        <f t="shared" si="98"/>
        <v>0</v>
      </c>
      <c r="AI170" s="197"/>
      <c r="AJ170" s="197"/>
    </row>
    <row r="171" spans="2:36" ht="19.5" thickTop="1">
      <c r="B171" s="122">
        <v>51</v>
      </c>
      <c r="C171" s="162"/>
      <c r="D171" s="165"/>
      <c r="E171" s="171"/>
      <c r="F171" s="166"/>
      <c r="G171" s="165"/>
      <c r="H171" s="171"/>
      <c r="I171" s="166"/>
      <c r="J171" s="55"/>
      <c r="K171" s="227"/>
      <c r="L171" s="228"/>
      <c r="M171" s="165"/>
      <c r="N171" s="171"/>
      <c r="O171" s="166"/>
      <c r="P171" s="156" t="s">
        <v>169</v>
      </c>
      <c r="Q171" s="159"/>
      <c r="R171" s="153"/>
      <c r="S171" s="156" t="str">
        <f t="shared" ref="S171" si="111">IF($Q171="","",IF(OR(RIGHT($Q171,1)="m",RIGHT($Q171,1)="H"),"分",""))</f>
        <v/>
      </c>
      <c r="T171" s="153"/>
      <c r="U171" s="156" t="str">
        <f t="shared" ref="U171" si="112">IF($Q171="","",IF(OR(RIGHT($Q171,1)="m",RIGHT($Q171,1)="H"),"秒","m"))</f>
        <v/>
      </c>
      <c r="V171" s="153"/>
      <c r="AB171" s="44"/>
      <c r="AC171" s="1" t="str">
        <f>IF($Q171="","0",VLOOKUP($Q171,登録データ!$U$4:$V$19,2,FALSE))</f>
        <v>0</v>
      </c>
      <c r="AD171" s="1" t="str">
        <f t="shared" si="96"/>
        <v>00</v>
      </c>
      <c r="AE171" s="1" t="str">
        <f t="shared" si="97"/>
        <v/>
      </c>
      <c r="AF171" s="1" t="str">
        <f t="shared" si="92"/>
        <v>000000</v>
      </c>
      <c r="AG171" s="1" t="str">
        <f t="shared" si="93"/>
        <v/>
      </c>
      <c r="AH171" s="1">
        <f t="shared" si="98"/>
        <v>0</v>
      </c>
      <c r="AI171" s="197" t="str">
        <f>IF($C171="","",IF($C171="@",0,IF(COUNTIF($C$21:$C$620,$C171)=1,0,1)))</f>
        <v/>
      </c>
      <c r="AJ171" s="197" t="str">
        <f>IF($M171="","",IF(OR($M171="東京都",$M171="北海道",$M171="大阪府",$M171="京都府",RIGHT($M171,1)="県"),0,1))</f>
        <v/>
      </c>
    </row>
    <row r="172" spans="2:36">
      <c r="B172" s="122"/>
      <c r="C172" s="163"/>
      <c r="D172" s="167"/>
      <c r="E172" s="172"/>
      <c r="F172" s="168"/>
      <c r="G172" s="167"/>
      <c r="H172" s="172"/>
      <c r="I172" s="168"/>
      <c r="J172" s="66"/>
      <c r="K172" s="229"/>
      <c r="L172" s="230"/>
      <c r="M172" s="167"/>
      <c r="N172" s="172"/>
      <c r="O172" s="168"/>
      <c r="P172" s="157"/>
      <c r="Q172" s="160"/>
      <c r="R172" s="154"/>
      <c r="S172" s="157"/>
      <c r="T172" s="154"/>
      <c r="U172" s="157"/>
      <c r="V172" s="154"/>
      <c r="AB172" s="44"/>
      <c r="AC172" s="1" t="str">
        <f>IF($Q172="","0",VLOOKUP($Q172,登録データ!$U$4:$V$19,2,FALSE))</f>
        <v>0</v>
      </c>
      <c r="AD172" s="1" t="str">
        <f t="shared" si="96"/>
        <v>00</v>
      </c>
      <c r="AE172" s="1" t="str">
        <f t="shared" si="97"/>
        <v/>
      </c>
      <c r="AF172" s="1" t="str">
        <f t="shared" si="92"/>
        <v>000000</v>
      </c>
      <c r="AG172" s="1" t="str">
        <f t="shared" si="93"/>
        <v/>
      </c>
      <c r="AH172" s="1">
        <f t="shared" si="98"/>
        <v>0</v>
      </c>
      <c r="AI172" s="197"/>
      <c r="AJ172" s="197"/>
    </row>
    <row r="173" spans="2:36" ht="19.5" thickBot="1">
      <c r="B173" s="196"/>
      <c r="C173" s="164"/>
      <c r="D173" s="169"/>
      <c r="E173" s="173"/>
      <c r="F173" s="170"/>
      <c r="G173" s="169"/>
      <c r="H173" s="173"/>
      <c r="I173" s="170"/>
      <c r="J173" s="58"/>
      <c r="K173" s="231"/>
      <c r="L173" s="232"/>
      <c r="M173" s="169"/>
      <c r="N173" s="173"/>
      <c r="O173" s="170"/>
      <c r="P173" s="158"/>
      <c r="Q173" s="226"/>
      <c r="R173" s="155"/>
      <c r="S173" s="205"/>
      <c r="T173" s="155"/>
      <c r="U173" s="205"/>
      <c r="V173" s="155"/>
      <c r="AB173" s="44"/>
      <c r="AC173" s="1" t="str">
        <f>IF($Q173="","0",VLOOKUP($Q173,登録データ!$U$4:$V$19,2,FALSE))</f>
        <v>0</v>
      </c>
      <c r="AD173" s="1" t="str">
        <f t="shared" si="96"/>
        <v>00</v>
      </c>
      <c r="AE173" s="1" t="str">
        <f t="shared" si="97"/>
        <v/>
      </c>
      <c r="AF173" s="1" t="str">
        <f t="shared" si="92"/>
        <v>000000</v>
      </c>
      <c r="AG173" s="1" t="str">
        <f t="shared" si="93"/>
        <v/>
      </c>
      <c r="AH173" s="1">
        <f t="shared" si="98"/>
        <v>0</v>
      </c>
      <c r="AI173" s="197"/>
      <c r="AJ173" s="197"/>
    </row>
    <row r="174" spans="2:36" ht="19.5" thickTop="1">
      <c r="B174" s="122">
        <v>52</v>
      </c>
      <c r="C174" s="162"/>
      <c r="D174" s="165"/>
      <c r="E174" s="171"/>
      <c r="F174" s="166"/>
      <c r="G174" s="165"/>
      <c r="H174" s="171"/>
      <c r="I174" s="166"/>
      <c r="J174" s="55"/>
      <c r="K174" s="227"/>
      <c r="L174" s="228"/>
      <c r="M174" s="165"/>
      <c r="N174" s="171"/>
      <c r="O174" s="166"/>
      <c r="P174" s="156" t="s">
        <v>169</v>
      </c>
      <c r="Q174" s="159"/>
      <c r="R174" s="153"/>
      <c r="S174" s="156" t="str">
        <f t="shared" ref="S174" si="113">IF($Q174="","",IF(OR(RIGHT($Q174,1)="m",RIGHT($Q174,1)="H"),"分",""))</f>
        <v/>
      </c>
      <c r="T174" s="153"/>
      <c r="U174" s="156" t="str">
        <f t="shared" ref="U174" si="114">IF($Q174="","",IF(OR(RIGHT($Q174,1)="m",RIGHT($Q174,1)="H"),"秒","m"))</f>
        <v/>
      </c>
      <c r="V174" s="153"/>
      <c r="AB174" s="44"/>
      <c r="AC174" s="1" t="str">
        <f>IF($Q174="","0",VLOOKUP($Q174,登録データ!$U$4:$V$19,2,FALSE))</f>
        <v>0</v>
      </c>
      <c r="AD174" s="1" t="str">
        <f t="shared" si="96"/>
        <v>00</v>
      </c>
      <c r="AE174" s="1" t="str">
        <f t="shared" si="97"/>
        <v/>
      </c>
      <c r="AF174" s="1" t="str">
        <f t="shared" si="92"/>
        <v>000000</v>
      </c>
      <c r="AG174" s="1" t="str">
        <f t="shared" si="93"/>
        <v/>
      </c>
      <c r="AH174" s="1">
        <f t="shared" si="98"/>
        <v>0</v>
      </c>
      <c r="AI174" s="197" t="str">
        <f>IF($C174="","",IF($C174="@",0,IF(COUNTIF($C$21:$C$620,$C174)=1,0,1)))</f>
        <v/>
      </c>
      <c r="AJ174" s="197" t="str">
        <f>IF($M174="","",IF(OR($M174="東京都",$M174="北海道",$M174="大阪府",$M174="京都府",RIGHT($M174,1)="県"),0,1))</f>
        <v/>
      </c>
    </row>
    <row r="175" spans="2:36">
      <c r="B175" s="122"/>
      <c r="C175" s="163"/>
      <c r="D175" s="167"/>
      <c r="E175" s="172"/>
      <c r="F175" s="168"/>
      <c r="G175" s="167"/>
      <c r="H175" s="172"/>
      <c r="I175" s="168"/>
      <c r="J175" s="66"/>
      <c r="K175" s="229"/>
      <c r="L175" s="230"/>
      <c r="M175" s="167"/>
      <c r="N175" s="172"/>
      <c r="O175" s="168"/>
      <c r="P175" s="157"/>
      <c r="Q175" s="160"/>
      <c r="R175" s="154"/>
      <c r="S175" s="157"/>
      <c r="T175" s="154"/>
      <c r="U175" s="157"/>
      <c r="V175" s="154"/>
      <c r="AB175" s="44"/>
      <c r="AC175" s="1" t="str">
        <f>IF($Q175="","0",VLOOKUP($Q175,登録データ!$U$4:$V$19,2,FALSE))</f>
        <v>0</v>
      </c>
      <c r="AD175" s="1" t="str">
        <f t="shared" si="96"/>
        <v>00</v>
      </c>
      <c r="AE175" s="1" t="str">
        <f t="shared" si="97"/>
        <v/>
      </c>
      <c r="AF175" s="1" t="str">
        <f t="shared" si="92"/>
        <v>000000</v>
      </c>
      <c r="AG175" s="1" t="str">
        <f t="shared" si="93"/>
        <v/>
      </c>
      <c r="AH175" s="1">
        <f t="shared" si="98"/>
        <v>0</v>
      </c>
      <c r="AI175" s="197"/>
      <c r="AJ175" s="197"/>
    </row>
    <row r="176" spans="2:36" ht="19.5" thickBot="1">
      <c r="B176" s="196"/>
      <c r="C176" s="164"/>
      <c r="D176" s="169"/>
      <c r="E176" s="173"/>
      <c r="F176" s="170"/>
      <c r="G176" s="169"/>
      <c r="H176" s="173"/>
      <c r="I176" s="170"/>
      <c r="J176" s="58"/>
      <c r="K176" s="231"/>
      <c r="L176" s="232"/>
      <c r="M176" s="169"/>
      <c r="N176" s="173"/>
      <c r="O176" s="170"/>
      <c r="P176" s="158"/>
      <c r="Q176" s="226"/>
      <c r="R176" s="155"/>
      <c r="S176" s="205"/>
      <c r="T176" s="155"/>
      <c r="U176" s="205"/>
      <c r="V176" s="155"/>
      <c r="AB176" s="44"/>
      <c r="AC176" s="1" t="str">
        <f>IF($Q176="","0",VLOOKUP($Q176,登録データ!$U$4:$V$19,2,FALSE))</f>
        <v>0</v>
      </c>
      <c r="AD176" s="1" t="str">
        <f t="shared" si="96"/>
        <v>00</v>
      </c>
      <c r="AE176" s="1" t="str">
        <f t="shared" si="97"/>
        <v/>
      </c>
      <c r="AF176" s="1" t="str">
        <f t="shared" si="92"/>
        <v>000000</v>
      </c>
      <c r="AG176" s="1" t="str">
        <f t="shared" si="93"/>
        <v/>
      </c>
      <c r="AH176" s="1">
        <f t="shared" si="98"/>
        <v>0</v>
      </c>
      <c r="AI176" s="197"/>
      <c r="AJ176" s="197"/>
    </row>
    <row r="177" spans="2:36" ht="19.5" thickTop="1">
      <c r="B177" s="122">
        <v>53</v>
      </c>
      <c r="C177" s="162"/>
      <c r="D177" s="165"/>
      <c r="E177" s="171"/>
      <c r="F177" s="166"/>
      <c r="G177" s="165"/>
      <c r="H177" s="171"/>
      <c r="I177" s="166"/>
      <c r="J177" s="55"/>
      <c r="K177" s="227"/>
      <c r="L177" s="228"/>
      <c r="M177" s="165"/>
      <c r="N177" s="171"/>
      <c r="O177" s="166"/>
      <c r="P177" s="156" t="s">
        <v>169</v>
      </c>
      <c r="Q177" s="159"/>
      <c r="R177" s="153"/>
      <c r="S177" s="156" t="str">
        <f t="shared" ref="S177" si="115">IF($Q177="","",IF(OR(RIGHT($Q177,1)="m",RIGHT($Q177,1)="H"),"分",""))</f>
        <v/>
      </c>
      <c r="T177" s="153"/>
      <c r="U177" s="156" t="str">
        <f t="shared" ref="U177" si="116">IF($Q177="","",IF(OR(RIGHT($Q177,1)="m",RIGHT($Q177,1)="H"),"秒","m"))</f>
        <v/>
      </c>
      <c r="V177" s="153"/>
      <c r="AB177" s="44"/>
      <c r="AC177" s="1" t="str">
        <f>IF($Q177="","0",VLOOKUP($Q177,登録データ!$U$4:$V$19,2,FALSE))</f>
        <v>0</v>
      </c>
      <c r="AD177" s="1" t="str">
        <f t="shared" si="96"/>
        <v>00</v>
      </c>
      <c r="AE177" s="1" t="str">
        <f t="shared" si="97"/>
        <v/>
      </c>
      <c r="AF177" s="1" t="str">
        <f t="shared" si="92"/>
        <v>000000</v>
      </c>
      <c r="AG177" s="1" t="str">
        <f t="shared" si="93"/>
        <v/>
      </c>
      <c r="AH177" s="1">
        <f t="shared" si="98"/>
        <v>0</v>
      </c>
      <c r="AI177" s="197" t="str">
        <f>IF($C177="","",IF($C177="@",0,IF(COUNTIF($C$21:$C$620,$C177)=1,0,1)))</f>
        <v/>
      </c>
      <c r="AJ177" s="197" t="str">
        <f>IF($M177="","",IF(OR($M177="東京都",$M177="北海道",$M177="大阪府",$M177="京都府",RIGHT($M177,1)="県"),0,1))</f>
        <v/>
      </c>
    </row>
    <row r="178" spans="2:36">
      <c r="B178" s="122"/>
      <c r="C178" s="163"/>
      <c r="D178" s="167"/>
      <c r="E178" s="172"/>
      <c r="F178" s="168"/>
      <c r="G178" s="167"/>
      <c r="H178" s="172"/>
      <c r="I178" s="168"/>
      <c r="J178" s="66"/>
      <c r="K178" s="229"/>
      <c r="L178" s="230"/>
      <c r="M178" s="167"/>
      <c r="N178" s="172"/>
      <c r="O178" s="168"/>
      <c r="P178" s="157"/>
      <c r="Q178" s="160"/>
      <c r="R178" s="154"/>
      <c r="S178" s="157"/>
      <c r="T178" s="154"/>
      <c r="U178" s="157"/>
      <c r="V178" s="154"/>
      <c r="AB178" s="44"/>
      <c r="AC178" s="1" t="str">
        <f>IF($Q178="","0",VLOOKUP($Q178,登録データ!$U$4:$V$19,2,FALSE))</f>
        <v>0</v>
      </c>
      <c r="AD178" s="1" t="str">
        <f t="shared" si="96"/>
        <v>00</v>
      </c>
      <c r="AE178" s="1" t="str">
        <f t="shared" si="97"/>
        <v/>
      </c>
      <c r="AF178" s="1" t="str">
        <f t="shared" si="92"/>
        <v>000000</v>
      </c>
      <c r="AG178" s="1" t="str">
        <f t="shared" si="93"/>
        <v/>
      </c>
      <c r="AH178" s="1">
        <f t="shared" si="98"/>
        <v>0</v>
      </c>
      <c r="AI178" s="197"/>
      <c r="AJ178" s="197"/>
    </row>
    <row r="179" spans="2:36" ht="19.5" thickBot="1">
      <c r="B179" s="196"/>
      <c r="C179" s="164"/>
      <c r="D179" s="169"/>
      <c r="E179" s="173"/>
      <c r="F179" s="170"/>
      <c r="G179" s="169"/>
      <c r="H179" s="173"/>
      <c r="I179" s="170"/>
      <c r="J179" s="58"/>
      <c r="K179" s="231"/>
      <c r="L179" s="232"/>
      <c r="M179" s="169"/>
      <c r="N179" s="173"/>
      <c r="O179" s="170"/>
      <c r="P179" s="158"/>
      <c r="Q179" s="226"/>
      <c r="R179" s="155"/>
      <c r="S179" s="205"/>
      <c r="T179" s="155"/>
      <c r="U179" s="205"/>
      <c r="V179" s="155"/>
      <c r="AB179" s="44"/>
      <c r="AC179" s="1" t="str">
        <f>IF($Q179="","0",VLOOKUP($Q179,登録データ!$U$4:$V$19,2,FALSE))</f>
        <v>0</v>
      </c>
      <c r="AD179" s="1" t="str">
        <f t="shared" si="96"/>
        <v>00</v>
      </c>
      <c r="AE179" s="1" t="str">
        <f t="shared" si="97"/>
        <v/>
      </c>
      <c r="AF179" s="1" t="str">
        <f t="shared" si="92"/>
        <v>000000</v>
      </c>
      <c r="AG179" s="1" t="str">
        <f t="shared" si="93"/>
        <v/>
      </c>
      <c r="AH179" s="1">
        <f t="shared" si="98"/>
        <v>0</v>
      </c>
      <c r="AI179" s="197"/>
      <c r="AJ179" s="197"/>
    </row>
    <row r="180" spans="2:36" ht="19.5" thickTop="1">
      <c r="B180" s="122">
        <v>54</v>
      </c>
      <c r="C180" s="162"/>
      <c r="D180" s="165"/>
      <c r="E180" s="171"/>
      <c r="F180" s="166"/>
      <c r="G180" s="165"/>
      <c r="H180" s="171"/>
      <c r="I180" s="166"/>
      <c r="J180" s="55"/>
      <c r="K180" s="227"/>
      <c r="L180" s="228"/>
      <c r="M180" s="165"/>
      <c r="N180" s="171"/>
      <c r="O180" s="166"/>
      <c r="P180" s="156" t="s">
        <v>169</v>
      </c>
      <c r="Q180" s="159"/>
      <c r="R180" s="153"/>
      <c r="S180" s="156" t="str">
        <f t="shared" ref="S180" si="117">IF($Q180="","",IF(OR(RIGHT($Q180,1)="m",RIGHT($Q180,1)="H"),"分",""))</f>
        <v/>
      </c>
      <c r="T180" s="153"/>
      <c r="U180" s="156" t="str">
        <f t="shared" ref="U180" si="118">IF($Q180="","",IF(OR(RIGHT($Q180,1)="m",RIGHT($Q180,1)="H"),"秒","m"))</f>
        <v/>
      </c>
      <c r="V180" s="153"/>
      <c r="AB180" s="44"/>
      <c r="AC180" s="1" t="str">
        <f>IF($Q180="","0",VLOOKUP($Q180,登録データ!$U$4:$V$19,2,FALSE))</f>
        <v>0</v>
      </c>
      <c r="AD180" s="1" t="str">
        <f t="shared" si="96"/>
        <v>00</v>
      </c>
      <c r="AE180" s="1" t="str">
        <f t="shared" si="97"/>
        <v/>
      </c>
      <c r="AF180" s="1" t="str">
        <f t="shared" si="92"/>
        <v>000000</v>
      </c>
      <c r="AG180" s="1" t="str">
        <f t="shared" si="93"/>
        <v/>
      </c>
      <c r="AH180" s="1">
        <f t="shared" si="98"/>
        <v>0</v>
      </c>
      <c r="AI180" s="197" t="str">
        <f>IF($C180="","",IF($C180="@",0,IF(COUNTIF($C$21:$C$620,$C180)=1,0,1)))</f>
        <v/>
      </c>
      <c r="AJ180" s="197" t="str">
        <f>IF($M180="","",IF(OR($M180="東京都",$M180="北海道",$M180="大阪府",$M180="京都府",RIGHT($M180,1)="県"),0,1))</f>
        <v/>
      </c>
    </row>
    <row r="181" spans="2:36">
      <c r="B181" s="122"/>
      <c r="C181" s="163"/>
      <c r="D181" s="167"/>
      <c r="E181" s="172"/>
      <c r="F181" s="168"/>
      <c r="G181" s="167"/>
      <c r="H181" s="172"/>
      <c r="I181" s="168"/>
      <c r="J181" s="66"/>
      <c r="K181" s="229"/>
      <c r="L181" s="230"/>
      <c r="M181" s="167"/>
      <c r="N181" s="172"/>
      <c r="O181" s="168"/>
      <c r="P181" s="157"/>
      <c r="Q181" s="160"/>
      <c r="R181" s="154"/>
      <c r="S181" s="157"/>
      <c r="T181" s="154"/>
      <c r="U181" s="157"/>
      <c r="V181" s="154"/>
      <c r="AB181" s="44"/>
      <c r="AC181" s="1" t="str">
        <f>IF($Q181="","0",VLOOKUP($Q181,登録データ!$U$4:$V$19,2,FALSE))</f>
        <v>0</v>
      </c>
      <c r="AD181" s="1" t="str">
        <f t="shared" si="96"/>
        <v>00</v>
      </c>
      <c r="AE181" s="1" t="str">
        <f t="shared" si="97"/>
        <v/>
      </c>
      <c r="AF181" s="1" t="str">
        <f t="shared" si="92"/>
        <v>000000</v>
      </c>
      <c r="AG181" s="1" t="str">
        <f t="shared" si="93"/>
        <v/>
      </c>
      <c r="AH181" s="1">
        <f t="shared" si="98"/>
        <v>0</v>
      </c>
      <c r="AI181" s="197"/>
      <c r="AJ181" s="197"/>
    </row>
    <row r="182" spans="2:36" ht="19.5" thickBot="1">
      <c r="B182" s="196"/>
      <c r="C182" s="164"/>
      <c r="D182" s="169"/>
      <c r="E182" s="173"/>
      <c r="F182" s="170"/>
      <c r="G182" s="169"/>
      <c r="H182" s="173"/>
      <c r="I182" s="170"/>
      <c r="J182" s="58"/>
      <c r="K182" s="231"/>
      <c r="L182" s="232"/>
      <c r="M182" s="169"/>
      <c r="N182" s="173"/>
      <c r="O182" s="170"/>
      <c r="P182" s="158"/>
      <c r="Q182" s="226"/>
      <c r="R182" s="155"/>
      <c r="S182" s="205"/>
      <c r="T182" s="155"/>
      <c r="U182" s="205"/>
      <c r="V182" s="155"/>
      <c r="AB182" s="44"/>
      <c r="AC182" s="1" t="str">
        <f>IF($Q182="","0",VLOOKUP($Q182,登録データ!$U$4:$V$19,2,FALSE))</f>
        <v>0</v>
      </c>
      <c r="AD182" s="1" t="str">
        <f t="shared" si="96"/>
        <v>00</v>
      </c>
      <c r="AE182" s="1" t="str">
        <f t="shared" si="97"/>
        <v/>
      </c>
      <c r="AF182" s="1" t="str">
        <f t="shared" si="92"/>
        <v>000000</v>
      </c>
      <c r="AG182" s="1" t="str">
        <f t="shared" si="93"/>
        <v/>
      </c>
      <c r="AH182" s="1">
        <f t="shared" si="98"/>
        <v>0</v>
      </c>
      <c r="AI182" s="197"/>
      <c r="AJ182" s="197"/>
    </row>
    <row r="183" spans="2:36" ht="19.5" thickTop="1">
      <c r="B183" s="122">
        <v>55</v>
      </c>
      <c r="C183" s="162"/>
      <c r="D183" s="165"/>
      <c r="E183" s="171"/>
      <c r="F183" s="166"/>
      <c r="G183" s="165"/>
      <c r="H183" s="171"/>
      <c r="I183" s="166"/>
      <c r="J183" s="55"/>
      <c r="K183" s="227"/>
      <c r="L183" s="228"/>
      <c r="M183" s="165"/>
      <c r="N183" s="171"/>
      <c r="O183" s="166"/>
      <c r="P183" s="156" t="s">
        <v>169</v>
      </c>
      <c r="Q183" s="159"/>
      <c r="R183" s="153"/>
      <c r="S183" s="156" t="str">
        <f t="shared" ref="S183" si="119">IF($Q183="","",IF(OR(RIGHT($Q183,1)="m",RIGHT($Q183,1)="H"),"分",""))</f>
        <v/>
      </c>
      <c r="T183" s="153"/>
      <c r="U183" s="156" t="str">
        <f t="shared" ref="U183" si="120">IF($Q183="","",IF(OR(RIGHT($Q183,1)="m",RIGHT($Q183,1)="H"),"秒","m"))</f>
        <v/>
      </c>
      <c r="V183" s="153"/>
      <c r="AB183" s="44"/>
      <c r="AC183" s="1" t="str">
        <f>IF($Q183="","0",VLOOKUP($Q183,登録データ!$U$4:$V$19,2,FALSE))</f>
        <v>0</v>
      </c>
      <c r="AD183" s="1" t="str">
        <f t="shared" si="96"/>
        <v>00</v>
      </c>
      <c r="AE183" s="1" t="str">
        <f t="shared" si="97"/>
        <v/>
      </c>
      <c r="AF183" s="1" t="str">
        <f t="shared" si="92"/>
        <v>000000</v>
      </c>
      <c r="AG183" s="1" t="str">
        <f t="shared" si="93"/>
        <v/>
      </c>
      <c r="AH183" s="1">
        <f t="shared" si="98"/>
        <v>0</v>
      </c>
      <c r="AI183" s="197" t="str">
        <f>IF($C183="","",IF($C183="@",0,IF(COUNTIF($C$21:$C$620,$C183)=1,0,1)))</f>
        <v/>
      </c>
      <c r="AJ183" s="197" t="str">
        <f>IF($M183="","",IF(OR($M183="東京都",$M183="北海道",$M183="大阪府",$M183="京都府",RIGHT($M183,1)="県"),0,1))</f>
        <v/>
      </c>
    </row>
    <row r="184" spans="2:36">
      <c r="B184" s="122"/>
      <c r="C184" s="163"/>
      <c r="D184" s="167"/>
      <c r="E184" s="172"/>
      <c r="F184" s="168"/>
      <c r="G184" s="167"/>
      <c r="H184" s="172"/>
      <c r="I184" s="168"/>
      <c r="J184" s="66"/>
      <c r="K184" s="229"/>
      <c r="L184" s="230"/>
      <c r="M184" s="167"/>
      <c r="N184" s="172"/>
      <c r="O184" s="168"/>
      <c r="P184" s="157"/>
      <c r="Q184" s="160"/>
      <c r="R184" s="154"/>
      <c r="S184" s="157"/>
      <c r="T184" s="154"/>
      <c r="U184" s="157"/>
      <c r="V184" s="154"/>
      <c r="AB184" s="44"/>
      <c r="AC184" s="1" t="str">
        <f>IF($Q184="","0",VLOOKUP($Q184,登録データ!$U$4:$V$19,2,FALSE))</f>
        <v>0</v>
      </c>
      <c r="AD184" s="1" t="str">
        <f t="shared" si="96"/>
        <v>00</v>
      </c>
      <c r="AE184" s="1" t="str">
        <f t="shared" si="97"/>
        <v/>
      </c>
      <c r="AF184" s="1" t="str">
        <f t="shared" si="92"/>
        <v>000000</v>
      </c>
      <c r="AG184" s="1" t="str">
        <f t="shared" si="93"/>
        <v/>
      </c>
      <c r="AH184" s="1">
        <f t="shared" si="98"/>
        <v>0</v>
      </c>
      <c r="AI184" s="197"/>
      <c r="AJ184" s="197"/>
    </row>
    <row r="185" spans="2:36" ht="19.5" thickBot="1">
      <c r="B185" s="196"/>
      <c r="C185" s="164"/>
      <c r="D185" s="169"/>
      <c r="E185" s="173"/>
      <c r="F185" s="170"/>
      <c r="G185" s="169"/>
      <c r="H185" s="173"/>
      <c r="I185" s="170"/>
      <c r="J185" s="58"/>
      <c r="K185" s="231"/>
      <c r="L185" s="232"/>
      <c r="M185" s="169"/>
      <c r="N185" s="173"/>
      <c r="O185" s="170"/>
      <c r="P185" s="158"/>
      <c r="Q185" s="226"/>
      <c r="R185" s="155"/>
      <c r="S185" s="205"/>
      <c r="T185" s="155"/>
      <c r="U185" s="205"/>
      <c r="V185" s="155"/>
      <c r="AB185" s="44"/>
      <c r="AC185" s="1" t="str">
        <f>IF($Q185="","0",VLOOKUP($Q185,登録データ!$U$4:$V$19,2,FALSE))</f>
        <v>0</v>
      </c>
      <c r="AD185" s="1" t="str">
        <f t="shared" si="96"/>
        <v>00</v>
      </c>
      <c r="AE185" s="1" t="str">
        <f t="shared" si="97"/>
        <v/>
      </c>
      <c r="AF185" s="1" t="str">
        <f t="shared" si="92"/>
        <v>000000</v>
      </c>
      <c r="AG185" s="1" t="str">
        <f t="shared" si="93"/>
        <v/>
      </c>
      <c r="AH185" s="1">
        <f t="shared" si="98"/>
        <v>0</v>
      </c>
      <c r="AI185" s="197"/>
      <c r="AJ185" s="197"/>
    </row>
    <row r="186" spans="2:36" ht="19.5" thickTop="1">
      <c r="B186" s="122">
        <v>56</v>
      </c>
      <c r="C186" s="162"/>
      <c r="D186" s="165"/>
      <c r="E186" s="171"/>
      <c r="F186" s="166"/>
      <c r="G186" s="165"/>
      <c r="H186" s="171"/>
      <c r="I186" s="166"/>
      <c r="J186" s="55"/>
      <c r="K186" s="227"/>
      <c r="L186" s="228"/>
      <c r="M186" s="165"/>
      <c r="N186" s="171"/>
      <c r="O186" s="166"/>
      <c r="P186" s="156" t="s">
        <v>169</v>
      </c>
      <c r="Q186" s="159"/>
      <c r="R186" s="153"/>
      <c r="S186" s="156" t="str">
        <f t="shared" ref="S186" si="121">IF($Q186="","",IF(OR(RIGHT($Q186,1)="m",RIGHT($Q186,1)="H"),"分",""))</f>
        <v/>
      </c>
      <c r="T186" s="153"/>
      <c r="U186" s="156" t="str">
        <f t="shared" ref="U186" si="122">IF($Q186="","",IF(OR(RIGHT($Q186,1)="m",RIGHT($Q186,1)="H"),"秒","m"))</f>
        <v/>
      </c>
      <c r="V186" s="153"/>
      <c r="AB186" s="44"/>
      <c r="AC186" s="1" t="str">
        <f>IF($Q186="","0",VLOOKUP($Q186,登録データ!$U$4:$V$19,2,FALSE))</f>
        <v>0</v>
      </c>
      <c r="AD186" s="1" t="str">
        <f t="shared" si="96"/>
        <v>00</v>
      </c>
      <c r="AE186" s="1" t="str">
        <f t="shared" si="97"/>
        <v/>
      </c>
      <c r="AF186" s="1" t="str">
        <f t="shared" si="92"/>
        <v>000000</v>
      </c>
      <c r="AG186" s="1" t="str">
        <f t="shared" si="93"/>
        <v/>
      </c>
      <c r="AH186" s="1">
        <f t="shared" si="98"/>
        <v>0</v>
      </c>
      <c r="AI186" s="197" t="str">
        <f>IF($C186="","",IF($C186="@",0,IF(COUNTIF($C$21:$C$620,$C186)=1,0,1)))</f>
        <v/>
      </c>
      <c r="AJ186" s="197" t="str">
        <f>IF($M186="","",IF(OR($M186="東京都",$M186="北海道",$M186="大阪府",$M186="京都府",RIGHT($M186,1)="県"),0,1))</f>
        <v/>
      </c>
    </row>
    <row r="187" spans="2:36">
      <c r="B187" s="122"/>
      <c r="C187" s="163"/>
      <c r="D187" s="167"/>
      <c r="E187" s="172"/>
      <c r="F187" s="168"/>
      <c r="G187" s="167"/>
      <c r="H187" s="172"/>
      <c r="I187" s="168"/>
      <c r="J187" s="66"/>
      <c r="K187" s="229"/>
      <c r="L187" s="230"/>
      <c r="M187" s="167"/>
      <c r="N187" s="172"/>
      <c r="O187" s="168"/>
      <c r="P187" s="157"/>
      <c r="Q187" s="160"/>
      <c r="R187" s="154"/>
      <c r="S187" s="157"/>
      <c r="T187" s="154"/>
      <c r="U187" s="157"/>
      <c r="V187" s="154"/>
      <c r="AB187" s="44"/>
      <c r="AC187" s="1" t="str">
        <f>IF($Q187="","0",VLOOKUP($Q187,登録データ!$U$4:$V$19,2,FALSE))</f>
        <v>0</v>
      </c>
      <c r="AD187" s="1" t="str">
        <f t="shared" si="96"/>
        <v>00</v>
      </c>
      <c r="AE187" s="1" t="str">
        <f t="shared" si="97"/>
        <v/>
      </c>
      <c r="AF187" s="1" t="str">
        <f t="shared" si="92"/>
        <v>000000</v>
      </c>
      <c r="AG187" s="1" t="str">
        <f t="shared" si="93"/>
        <v/>
      </c>
      <c r="AH187" s="1">
        <f t="shared" si="98"/>
        <v>0</v>
      </c>
      <c r="AI187" s="197"/>
      <c r="AJ187" s="197"/>
    </row>
    <row r="188" spans="2:36" ht="19.5" thickBot="1">
      <c r="B188" s="196"/>
      <c r="C188" s="164"/>
      <c r="D188" s="169"/>
      <c r="E188" s="173"/>
      <c r="F188" s="170"/>
      <c r="G188" s="169"/>
      <c r="H188" s="173"/>
      <c r="I188" s="170"/>
      <c r="J188" s="58"/>
      <c r="K188" s="231"/>
      <c r="L188" s="232"/>
      <c r="M188" s="169"/>
      <c r="N188" s="173"/>
      <c r="O188" s="170"/>
      <c r="P188" s="158"/>
      <c r="Q188" s="226"/>
      <c r="R188" s="155"/>
      <c r="S188" s="205"/>
      <c r="T188" s="155"/>
      <c r="U188" s="205"/>
      <c r="V188" s="155"/>
      <c r="AB188" s="44"/>
      <c r="AC188" s="1" t="str">
        <f>IF($Q188="","0",VLOOKUP($Q188,登録データ!$U$4:$V$19,2,FALSE))</f>
        <v>0</v>
      </c>
      <c r="AD188" s="1" t="str">
        <f t="shared" si="96"/>
        <v>00</v>
      </c>
      <c r="AE188" s="1" t="str">
        <f t="shared" si="97"/>
        <v/>
      </c>
      <c r="AF188" s="1" t="str">
        <f t="shared" si="92"/>
        <v>000000</v>
      </c>
      <c r="AG188" s="1" t="str">
        <f t="shared" si="93"/>
        <v/>
      </c>
      <c r="AH188" s="1">
        <f t="shared" si="98"/>
        <v>0</v>
      </c>
      <c r="AI188" s="197"/>
      <c r="AJ188" s="197"/>
    </row>
    <row r="189" spans="2:36" ht="19.5" thickTop="1">
      <c r="B189" s="122">
        <v>57</v>
      </c>
      <c r="C189" s="162"/>
      <c r="D189" s="165"/>
      <c r="E189" s="171"/>
      <c r="F189" s="166"/>
      <c r="G189" s="165"/>
      <c r="H189" s="171"/>
      <c r="I189" s="166"/>
      <c r="J189" s="55"/>
      <c r="K189" s="227"/>
      <c r="L189" s="228"/>
      <c r="M189" s="165"/>
      <c r="N189" s="171"/>
      <c r="O189" s="166"/>
      <c r="P189" s="156" t="s">
        <v>169</v>
      </c>
      <c r="Q189" s="159"/>
      <c r="R189" s="153"/>
      <c r="S189" s="156" t="str">
        <f t="shared" ref="S189" si="123">IF($Q189="","",IF(OR(RIGHT($Q189,1)="m",RIGHT($Q189,1)="H"),"分",""))</f>
        <v/>
      </c>
      <c r="T189" s="153"/>
      <c r="U189" s="156" t="str">
        <f t="shared" ref="U189" si="124">IF($Q189="","",IF(OR(RIGHT($Q189,1)="m",RIGHT($Q189,1)="H"),"秒","m"))</f>
        <v/>
      </c>
      <c r="V189" s="153"/>
      <c r="AB189" s="44"/>
      <c r="AC189" s="1" t="str">
        <f>IF($Q189="","0",VLOOKUP($Q189,登録データ!$U$4:$V$19,2,FALSE))</f>
        <v>0</v>
      </c>
      <c r="AD189" s="1" t="str">
        <f t="shared" si="96"/>
        <v>00</v>
      </c>
      <c r="AE189" s="1" t="str">
        <f t="shared" si="97"/>
        <v/>
      </c>
      <c r="AF189" s="1" t="str">
        <f t="shared" si="92"/>
        <v>000000</v>
      </c>
      <c r="AG189" s="1" t="str">
        <f t="shared" si="93"/>
        <v/>
      </c>
      <c r="AH189" s="1">
        <f t="shared" si="98"/>
        <v>0</v>
      </c>
      <c r="AI189" s="197" t="str">
        <f>IF($C189="","",IF($C189="@",0,IF(COUNTIF($C$21:$C$620,$C189)=1,0,1)))</f>
        <v/>
      </c>
      <c r="AJ189" s="197" t="str">
        <f>IF($M189="","",IF(OR($M189="東京都",$M189="北海道",$M189="大阪府",$M189="京都府",RIGHT($M189,1)="県"),0,1))</f>
        <v/>
      </c>
    </row>
    <row r="190" spans="2:36">
      <c r="B190" s="122"/>
      <c r="C190" s="163"/>
      <c r="D190" s="167"/>
      <c r="E190" s="172"/>
      <c r="F190" s="168"/>
      <c r="G190" s="167"/>
      <c r="H190" s="172"/>
      <c r="I190" s="168"/>
      <c r="J190" s="66"/>
      <c r="K190" s="229"/>
      <c r="L190" s="230"/>
      <c r="M190" s="167"/>
      <c r="N190" s="172"/>
      <c r="O190" s="168"/>
      <c r="P190" s="157"/>
      <c r="Q190" s="160"/>
      <c r="R190" s="154"/>
      <c r="S190" s="157"/>
      <c r="T190" s="154"/>
      <c r="U190" s="157"/>
      <c r="V190" s="154"/>
      <c r="AB190" s="44"/>
      <c r="AC190" s="1" t="str">
        <f>IF($Q190="","0",VLOOKUP($Q190,登録データ!$U$4:$V$19,2,FALSE))</f>
        <v>0</v>
      </c>
      <c r="AD190" s="1" t="str">
        <f t="shared" si="96"/>
        <v>00</v>
      </c>
      <c r="AE190" s="1" t="str">
        <f t="shared" si="97"/>
        <v/>
      </c>
      <c r="AF190" s="1" t="str">
        <f t="shared" si="92"/>
        <v>000000</v>
      </c>
      <c r="AG190" s="1" t="str">
        <f t="shared" si="93"/>
        <v/>
      </c>
      <c r="AH190" s="1">
        <f t="shared" si="98"/>
        <v>0</v>
      </c>
      <c r="AI190" s="197"/>
      <c r="AJ190" s="197"/>
    </row>
    <row r="191" spans="2:36" ht="19.5" thickBot="1">
      <c r="B191" s="196"/>
      <c r="C191" s="164"/>
      <c r="D191" s="169"/>
      <c r="E191" s="173"/>
      <c r="F191" s="170"/>
      <c r="G191" s="169"/>
      <c r="H191" s="173"/>
      <c r="I191" s="170"/>
      <c r="J191" s="58"/>
      <c r="K191" s="231"/>
      <c r="L191" s="232"/>
      <c r="M191" s="169"/>
      <c r="N191" s="173"/>
      <c r="O191" s="170"/>
      <c r="P191" s="158"/>
      <c r="Q191" s="226"/>
      <c r="R191" s="155"/>
      <c r="S191" s="205"/>
      <c r="T191" s="155"/>
      <c r="U191" s="205"/>
      <c r="V191" s="155"/>
      <c r="AB191" s="44"/>
      <c r="AC191" s="1" t="str">
        <f>IF($Q191="","0",VLOOKUP($Q191,登録データ!$U$4:$V$19,2,FALSE))</f>
        <v>0</v>
      </c>
      <c r="AD191" s="1" t="str">
        <f t="shared" si="96"/>
        <v>00</v>
      </c>
      <c r="AE191" s="1" t="str">
        <f t="shared" si="97"/>
        <v/>
      </c>
      <c r="AF191" s="1" t="str">
        <f t="shared" si="92"/>
        <v>000000</v>
      </c>
      <c r="AG191" s="1" t="str">
        <f t="shared" si="93"/>
        <v/>
      </c>
      <c r="AH191" s="1">
        <f t="shared" si="98"/>
        <v>0</v>
      </c>
      <c r="AI191" s="197"/>
      <c r="AJ191" s="197"/>
    </row>
    <row r="192" spans="2:36" ht="19.5" thickTop="1">
      <c r="B192" s="122">
        <v>58</v>
      </c>
      <c r="C192" s="162"/>
      <c r="D192" s="165"/>
      <c r="E192" s="171"/>
      <c r="F192" s="166"/>
      <c r="G192" s="165"/>
      <c r="H192" s="171"/>
      <c r="I192" s="166"/>
      <c r="J192" s="55"/>
      <c r="K192" s="227"/>
      <c r="L192" s="228"/>
      <c r="M192" s="165"/>
      <c r="N192" s="171"/>
      <c r="O192" s="166"/>
      <c r="P192" s="156" t="s">
        <v>169</v>
      </c>
      <c r="Q192" s="159"/>
      <c r="R192" s="153"/>
      <c r="S192" s="156" t="str">
        <f t="shared" ref="S192" si="125">IF($Q192="","",IF(OR(RIGHT($Q192,1)="m",RIGHT($Q192,1)="H"),"分",""))</f>
        <v/>
      </c>
      <c r="T192" s="153"/>
      <c r="U192" s="156" t="str">
        <f t="shared" ref="U192" si="126">IF($Q192="","",IF(OR(RIGHT($Q192,1)="m",RIGHT($Q192,1)="H"),"秒","m"))</f>
        <v/>
      </c>
      <c r="V192" s="153"/>
      <c r="AB192" s="44"/>
      <c r="AC192" s="1" t="str">
        <f>IF($Q192="","0",VLOOKUP($Q192,登録データ!$U$4:$V$19,2,FALSE))</f>
        <v>0</v>
      </c>
      <c r="AD192" s="1" t="str">
        <f t="shared" si="96"/>
        <v>00</v>
      </c>
      <c r="AE192" s="1" t="str">
        <f t="shared" si="97"/>
        <v/>
      </c>
      <c r="AF192" s="1" t="str">
        <f t="shared" si="92"/>
        <v>000000</v>
      </c>
      <c r="AG192" s="1" t="str">
        <f t="shared" si="93"/>
        <v/>
      </c>
      <c r="AH192" s="1">
        <f t="shared" si="98"/>
        <v>0</v>
      </c>
      <c r="AI192" s="197" t="str">
        <f>IF($C192="","",IF($C192="@",0,IF(COUNTIF($C$21:$C$620,$C192)=1,0,1)))</f>
        <v/>
      </c>
      <c r="AJ192" s="197" t="str">
        <f>IF($M192="","",IF(OR($M192="東京都",$M192="北海道",$M192="大阪府",$M192="京都府",RIGHT($M192,1)="県"),0,1))</f>
        <v/>
      </c>
    </row>
    <row r="193" spans="2:36">
      <c r="B193" s="122"/>
      <c r="C193" s="163"/>
      <c r="D193" s="167"/>
      <c r="E193" s="172"/>
      <c r="F193" s="168"/>
      <c r="G193" s="167"/>
      <c r="H193" s="172"/>
      <c r="I193" s="168"/>
      <c r="J193" s="66"/>
      <c r="K193" s="229"/>
      <c r="L193" s="230"/>
      <c r="M193" s="167"/>
      <c r="N193" s="172"/>
      <c r="O193" s="168"/>
      <c r="P193" s="157"/>
      <c r="Q193" s="160"/>
      <c r="R193" s="154"/>
      <c r="S193" s="157"/>
      <c r="T193" s="154"/>
      <c r="U193" s="157"/>
      <c r="V193" s="154"/>
      <c r="AB193" s="44"/>
      <c r="AC193" s="1" t="str">
        <f>IF($Q193="","0",VLOOKUP($Q193,登録データ!$U$4:$V$19,2,FALSE))</f>
        <v>0</v>
      </c>
      <c r="AD193" s="1" t="str">
        <f t="shared" si="96"/>
        <v>00</v>
      </c>
      <c r="AE193" s="1" t="str">
        <f t="shared" si="97"/>
        <v/>
      </c>
      <c r="AF193" s="1" t="str">
        <f t="shared" si="92"/>
        <v>000000</v>
      </c>
      <c r="AG193" s="1" t="str">
        <f t="shared" si="93"/>
        <v/>
      </c>
      <c r="AH193" s="1">
        <f t="shared" si="98"/>
        <v>0</v>
      </c>
      <c r="AI193" s="197"/>
      <c r="AJ193" s="197"/>
    </row>
    <row r="194" spans="2:36" ht="19.5" thickBot="1">
      <c r="B194" s="196"/>
      <c r="C194" s="164"/>
      <c r="D194" s="169"/>
      <c r="E194" s="173"/>
      <c r="F194" s="170"/>
      <c r="G194" s="169"/>
      <c r="H194" s="173"/>
      <c r="I194" s="170"/>
      <c r="J194" s="58"/>
      <c r="K194" s="231"/>
      <c r="L194" s="232"/>
      <c r="M194" s="169"/>
      <c r="N194" s="173"/>
      <c r="O194" s="170"/>
      <c r="P194" s="158"/>
      <c r="Q194" s="226"/>
      <c r="R194" s="155"/>
      <c r="S194" s="205"/>
      <c r="T194" s="155"/>
      <c r="U194" s="205"/>
      <c r="V194" s="155"/>
      <c r="AB194" s="44"/>
      <c r="AC194" s="1" t="str">
        <f>IF($Q194="","0",VLOOKUP($Q194,登録データ!$U$4:$V$19,2,FALSE))</f>
        <v>0</v>
      </c>
      <c r="AD194" s="1" t="str">
        <f t="shared" si="96"/>
        <v>00</v>
      </c>
      <c r="AE194" s="1" t="str">
        <f t="shared" si="97"/>
        <v/>
      </c>
      <c r="AF194" s="1" t="str">
        <f t="shared" si="92"/>
        <v>000000</v>
      </c>
      <c r="AG194" s="1" t="str">
        <f t="shared" si="93"/>
        <v/>
      </c>
      <c r="AH194" s="1">
        <f t="shared" si="98"/>
        <v>0</v>
      </c>
      <c r="AI194" s="197"/>
      <c r="AJ194" s="197"/>
    </row>
    <row r="195" spans="2:36" ht="19.5" thickTop="1">
      <c r="B195" s="122">
        <v>59</v>
      </c>
      <c r="C195" s="162"/>
      <c r="D195" s="165"/>
      <c r="E195" s="171"/>
      <c r="F195" s="166"/>
      <c r="G195" s="165"/>
      <c r="H195" s="171"/>
      <c r="I195" s="166"/>
      <c r="J195" s="55"/>
      <c r="K195" s="227"/>
      <c r="L195" s="228"/>
      <c r="M195" s="165"/>
      <c r="N195" s="171"/>
      <c r="O195" s="166"/>
      <c r="P195" s="156" t="s">
        <v>169</v>
      </c>
      <c r="Q195" s="159"/>
      <c r="R195" s="153"/>
      <c r="S195" s="156" t="str">
        <f t="shared" ref="S195" si="127">IF($Q195="","",IF(OR(RIGHT($Q195,1)="m",RIGHT($Q195,1)="H"),"分",""))</f>
        <v/>
      </c>
      <c r="T195" s="153"/>
      <c r="U195" s="156" t="str">
        <f t="shared" ref="U195" si="128">IF($Q195="","",IF(OR(RIGHT($Q195,1)="m",RIGHT($Q195,1)="H"),"秒","m"))</f>
        <v/>
      </c>
      <c r="V195" s="153"/>
      <c r="AB195" s="44"/>
      <c r="AC195" s="1" t="str">
        <f>IF($Q195="","0",VLOOKUP($Q195,登録データ!$U$4:$V$19,2,FALSE))</f>
        <v>0</v>
      </c>
      <c r="AD195" s="1" t="str">
        <f t="shared" si="96"/>
        <v>00</v>
      </c>
      <c r="AE195" s="1" t="str">
        <f t="shared" si="97"/>
        <v/>
      </c>
      <c r="AF195" s="1" t="str">
        <f t="shared" si="92"/>
        <v>000000</v>
      </c>
      <c r="AG195" s="1" t="str">
        <f t="shared" si="93"/>
        <v/>
      </c>
      <c r="AH195" s="1">
        <f t="shared" si="98"/>
        <v>0</v>
      </c>
      <c r="AI195" s="197" t="str">
        <f>IF($C195="","",IF($C195="@",0,IF(COUNTIF($C$21:$C$620,$C195)=1,0,1)))</f>
        <v/>
      </c>
      <c r="AJ195" s="197" t="str">
        <f>IF($M195="","",IF(OR($M195="東京都",$M195="北海道",$M195="大阪府",$M195="京都府",RIGHT($M195,1)="県"),0,1))</f>
        <v/>
      </c>
    </row>
    <row r="196" spans="2:36">
      <c r="B196" s="122"/>
      <c r="C196" s="163"/>
      <c r="D196" s="167"/>
      <c r="E196" s="172"/>
      <c r="F196" s="168"/>
      <c r="G196" s="167"/>
      <c r="H196" s="172"/>
      <c r="I196" s="168"/>
      <c r="J196" s="66"/>
      <c r="K196" s="229"/>
      <c r="L196" s="230"/>
      <c r="M196" s="167"/>
      <c r="N196" s="172"/>
      <c r="O196" s="168"/>
      <c r="P196" s="157"/>
      <c r="Q196" s="160"/>
      <c r="R196" s="154"/>
      <c r="S196" s="157"/>
      <c r="T196" s="154"/>
      <c r="U196" s="157"/>
      <c r="V196" s="154"/>
      <c r="AB196" s="44"/>
      <c r="AC196" s="1" t="str">
        <f>IF($Q196="","0",VLOOKUP($Q196,登録データ!$U$4:$V$19,2,FALSE))</f>
        <v>0</v>
      </c>
      <c r="AD196" s="1" t="str">
        <f t="shared" si="96"/>
        <v>00</v>
      </c>
      <c r="AE196" s="1" t="str">
        <f t="shared" si="97"/>
        <v/>
      </c>
      <c r="AF196" s="1" t="str">
        <f t="shared" si="92"/>
        <v>000000</v>
      </c>
      <c r="AG196" s="1" t="str">
        <f t="shared" si="93"/>
        <v/>
      </c>
      <c r="AH196" s="1">
        <f t="shared" si="98"/>
        <v>0</v>
      </c>
      <c r="AI196" s="197"/>
      <c r="AJ196" s="197"/>
    </row>
    <row r="197" spans="2:36" ht="19.5" thickBot="1">
      <c r="B197" s="196"/>
      <c r="C197" s="164"/>
      <c r="D197" s="169"/>
      <c r="E197" s="173"/>
      <c r="F197" s="170"/>
      <c r="G197" s="169"/>
      <c r="H197" s="173"/>
      <c r="I197" s="170"/>
      <c r="J197" s="58"/>
      <c r="K197" s="231"/>
      <c r="L197" s="232"/>
      <c r="M197" s="169"/>
      <c r="N197" s="173"/>
      <c r="O197" s="170"/>
      <c r="P197" s="158"/>
      <c r="Q197" s="226"/>
      <c r="R197" s="155"/>
      <c r="S197" s="205"/>
      <c r="T197" s="155"/>
      <c r="U197" s="205"/>
      <c r="V197" s="155"/>
      <c r="AB197" s="44"/>
      <c r="AC197" s="1" t="str">
        <f>IF($Q197="","0",VLOOKUP($Q197,登録データ!$U$4:$V$19,2,FALSE))</f>
        <v>0</v>
      </c>
      <c r="AD197" s="1" t="str">
        <f t="shared" si="96"/>
        <v>00</v>
      </c>
      <c r="AE197" s="1" t="str">
        <f t="shared" si="97"/>
        <v/>
      </c>
      <c r="AF197" s="1" t="str">
        <f t="shared" si="92"/>
        <v>000000</v>
      </c>
      <c r="AG197" s="1" t="str">
        <f t="shared" si="93"/>
        <v/>
      </c>
      <c r="AH197" s="1">
        <f t="shared" si="98"/>
        <v>0</v>
      </c>
      <c r="AI197" s="197"/>
      <c r="AJ197" s="197"/>
    </row>
    <row r="198" spans="2:36" ht="19.5" thickTop="1">
      <c r="B198" s="122">
        <v>60</v>
      </c>
      <c r="C198" s="162"/>
      <c r="D198" s="165"/>
      <c r="E198" s="171"/>
      <c r="F198" s="166"/>
      <c r="G198" s="165"/>
      <c r="H198" s="171"/>
      <c r="I198" s="166"/>
      <c r="J198" s="55"/>
      <c r="K198" s="227"/>
      <c r="L198" s="228"/>
      <c r="M198" s="165"/>
      <c r="N198" s="171"/>
      <c r="O198" s="166"/>
      <c r="P198" s="156" t="s">
        <v>169</v>
      </c>
      <c r="Q198" s="159"/>
      <c r="R198" s="153"/>
      <c r="S198" s="156" t="str">
        <f t="shared" ref="S198" si="129">IF($Q198="","",IF(OR(RIGHT($Q198,1)="m",RIGHT($Q198,1)="H"),"分",""))</f>
        <v/>
      </c>
      <c r="T198" s="153"/>
      <c r="U198" s="156" t="str">
        <f t="shared" ref="U198" si="130">IF($Q198="","",IF(OR(RIGHT($Q198,1)="m",RIGHT($Q198,1)="H"),"秒","m"))</f>
        <v/>
      </c>
      <c r="V198" s="153"/>
      <c r="AB198" s="44"/>
      <c r="AC198" s="1" t="str">
        <f>IF($Q198="","0",VLOOKUP($Q198,登録データ!$U$4:$V$19,2,FALSE))</f>
        <v>0</v>
      </c>
      <c r="AD198" s="1" t="str">
        <f t="shared" si="96"/>
        <v>00</v>
      </c>
      <c r="AE198" s="1" t="str">
        <f t="shared" si="97"/>
        <v/>
      </c>
      <c r="AF198" s="1" t="str">
        <f t="shared" si="92"/>
        <v>000000</v>
      </c>
      <c r="AG198" s="1" t="str">
        <f t="shared" si="93"/>
        <v/>
      </c>
      <c r="AH198" s="1">
        <f t="shared" si="98"/>
        <v>0</v>
      </c>
      <c r="AI198" s="197" t="str">
        <f>IF($C198="","",IF($C198="@",0,IF(COUNTIF($C$21:$C$620,$C198)=1,0,1)))</f>
        <v/>
      </c>
      <c r="AJ198" s="197" t="str">
        <f>IF($M198="","",IF(OR($M198="東京都",$M198="北海道",$M198="大阪府",$M198="京都府",RIGHT($M198,1)="県"),0,1))</f>
        <v/>
      </c>
    </row>
    <row r="199" spans="2:36">
      <c r="B199" s="122"/>
      <c r="C199" s="163"/>
      <c r="D199" s="167"/>
      <c r="E199" s="172"/>
      <c r="F199" s="168"/>
      <c r="G199" s="167"/>
      <c r="H199" s="172"/>
      <c r="I199" s="168"/>
      <c r="J199" s="66"/>
      <c r="K199" s="229"/>
      <c r="L199" s="230"/>
      <c r="M199" s="167"/>
      <c r="N199" s="172"/>
      <c r="O199" s="168"/>
      <c r="P199" s="157"/>
      <c r="Q199" s="160"/>
      <c r="R199" s="154"/>
      <c r="S199" s="157"/>
      <c r="T199" s="154"/>
      <c r="U199" s="157"/>
      <c r="V199" s="154"/>
      <c r="AB199" s="44"/>
      <c r="AC199" s="1" t="str">
        <f>IF($Q199="","0",VLOOKUP($Q199,登録データ!$U$4:$V$19,2,FALSE))</f>
        <v>0</v>
      </c>
      <c r="AD199" s="1" t="str">
        <f t="shared" si="96"/>
        <v>00</v>
      </c>
      <c r="AE199" s="1" t="str">
        <f t="shared" si="97"/>
        <v/>
      </c>
      <c r="AF199" s="1" t="str">
        <f t="shared" si="92"/>
        <v>000000</v>
      </c>
      <c r="AG199" s="1" t="str">
        <f t="shared" si="93"/>
        <v/>
      </c>
      <c r="AH199" s="1">
        <f t="shared" si="98"/>
        <v>0</v>
      </c>
      <c r="AI199" s="197"/>
      <c r="AJ199" s="197"/>
    </row>
    <row r="200" spans="2:36" ht="19.5" thickBot="1">
      <c r="B200" s="196"/>
      <c r="C200" s="164"/>
      <c r="D200" s="169"/>
      <c r="E200" s="173"/>
      <c r="F200" s="170"/>
      <c r="G200" s="169"/>
      <c r="H200" s="173"/>
      <c r="I200" s="170"/>
      <c r="J200" s="58"/>
      <c r="K200" s="231"/>
      <c r="L200" s="232"/>
      <c r="M200" s="169"/>
      <c r="N200" s="173"/>
      <c r="O200" s="170"/>
      <c r="P200" s="158"/>
      <c r="Q200" s="226"/>
      <c r="R200" s="155"/>
      <c r="S200" s="205"/>
      <c r="T200" s="155"/>
      <c r="U200" s="205"/>
      <c r="V200" s="155"/>
      <c r="AB200" s="44"/>
      <c r="AC200" s="1" t="str">
        <f>IF($Q200="","0",VLOOKUP($Q200,登録データ!$U$4:$V$19,2,FALSE))</f>
        <v>0</v>
      </c>
      <c r="AD200" s="1" t="str">
        <f t="shared" si="96"/>
        <v>00</v>
      </c>
      <c r="AE200" s="1" t="str">
        <f t="shared" si="97"/>
        <v/>
      </c>
      <c r="AF200" s="1" t="str">
        <f t="shared" si="92"/>
        <v>000000</v>
      </c>
      <c r="AG200" s="1" t="str">
        <f t="shared" si="93"/>
        <v/>
      </c>
      <c r="AH200" s="1">
        <f t="shared" si="98"/>
        <v>0</v>
      </c>
      <c r="AI200" s="197"/>
      <c r="AJ200" s="197"/>
    </row>
    <row r="201" spans="2:36" ht="19.5" thickTop="1">
      <c r="B201" s="122">
        <v>61</v>
      </c>
      <c r="C201" s="162"/>
      <c r="D201" s="165"/>
      <c r="E201" s="171"/>
      <c r="F201" s="166"/>
      <c r="G201" s="165"/>
      <c r="H201" s="171"/>
      <c r="I201" s="166"/>
      <c r="J201" s="55"/>
      <c r="K201" s="227"/>
      <c r="L201" s="228"/>
      <c r="M201" s="165"/>
      <c r="N201" s="171"/>
      <c r="O201" s="166"/>
      <c r="P201" s="156" t="s">
        <v>169</v>
      </c>
      <c r="Q201" s="159"/>
      <c r="R201" s="153"/>
      <c r="S201" s="156" t="str">
        <f t="shared" ref="S201" si="131">IF($Q201="","",IF(OR(RIGHT($Q201,1)="m",RIGHT($Q201,1)="H"),"分",""))</f>
        <v/>
      </c>
      <c r="T201" s="153"/>
      <c r="U201" s="156" t="str">
        <f t="shared" ref="U201" si="132">IF($Q201="","",IF(OR(RIGHT($Q201,1)="m",RIGHT($Q201,1)="H"),"秒","m"))</f>
        <v/>
      </c>
      <c r="V201" s="153"/>
      <c r="AB201" s="44"/>
      <c r="AC201" s="1" t="str">
        <f>IF($Q201="","0",VLOOKUP($Q201,登録データ!$U$4:$V$19,2,FALSE))</f>
        <v>0</v>
      </c>
      <c r="AD201" s="1" t="str">
        <f t="shared" si="96"/>
        <v>00</v>
      </c>
      <c r="AE201" s="1" t="str">
        <f t="shared" si="97"/>
        <v/>
      </c>
      <c r="AF201" s="1" t="str">
        <f t="shared" si="92"/>
        <v>000000</v>
      </c>
      <c r="AG201" s="1" t="str">
        <f t="shared" si="93"/>
        <v/>
      </c>
      <c r="AH201" s="1">
        <f t="shared" si="98"/>
        <v>0</v>
      </c>
      <c r="AI201" s="197" t="str">
        <f>IF($C201="","",IF($C201="@",0,IF(COUNTIF($C$21:$C$620,$C201)=1,0,1)))</f>
        <v/>
      </c>
      <c r="AJ201" s="197" t="str">
        <f>IF($M201="","",IF(OR($M201="東京都",$M201="北海道",$M201="大阪府",$M201="京都府",RIGHT($M201,1)="県"),0,1))</f>
        <v/>
      </c>
    </row>
    <row r="202" spans="2:36">
      <c r="B202" s="122"/>
      <c r="C202" s="163"/>
      <c r="D202" s="167"/>
      <c r="E202" s="172"/>
      <c r="F202" s="168"/>
      <c r="G202" s="167"/>
      <c r="H202" s="172"/>
      <c r="I202" s="168"/>
      <c r="J202" s="66"/>
      <c r="K202" s="229"/>
      <c r="L202" s="230"/>
      <c r="M202" s="167"/>
      <c r="N202" s="172"/>
      <c r="O202" s="168"/>
      <c r="P202" s="157"/>
      <c r="Q202" s="160"/>
      <c r="R202" s="154"/>
      <c r="S202" s="157"/>
      <c r="T202" s="154"/>
      <c r="U202" s="157"/>
      <c r="V202" s="154"/>
      <c r="AB202" s="44"/>
      <c r="AC202" s="1" t="str">
        <f>IF($Q202="","0",VLOOKUP($Q202,登録データ!$U$4:$V$19,2,FALSE))</f>
        <v>0</v>
      </c>
      <c r="AD202" s="1" t="str">
        <f t="shared" si="96"/>
        <v>00</v>
      </c>
      <c r="AE202" s="1" t="str">
        <f t="shared" si="97"/>
        <v/>
      </c>
      <c r="AF202" s="1" t="str">
        <f t="shared" si="92"/>
        <v>000000</v>
      </c>
      <c r="AG202" s="1" t="str">
        <f t="shared" si="93"/>
        <v/>
      </c>
      <c r="AH202" s="1">
        <f t="shared" si="98"/>
        <v>0</v>
      </c>
      <c r="AI202" s="197"/>
      <c r="AJ202" s="197"/>
    </row>
    <row r="203" spans="2:36" ht="19.5" thickBot="1">
      <c r="B203" s="196"/>
      <c r="C203" s="164"/>
      <c r="D203" s="169"/>
      <c r="E203" s="173"/>
      <c r="F203" s="170"/>
      <c r="G203" s="169"/>
      <c r="H203" s="173"/>
      <c r="I203" s="170"/>
      <c r="J203" s="58"/>
      <c r="K203" s="231"/>
      <c r="L203" s="232"/>
      <c r="M203" s="169"/>
      <c r="N203" s="173"/>
      <c r="O203" s="170"/>
      <c r="P203" s="158"/>
      <c r="Q203" s="226"/>
      <c r="R203" s="155"/>
      <c r="S203" s="205"/>
      <c r="T203" s="155"/>
      <c r="U203" s="205"/>
      <c r="V203" s="155"/>
      <c r="AB203" s="44"/>
      <c r="AC203" s="1" t="str">
        <f>IF($Q203="","0",VLOOKUP($Q203,登録データ!$U$4:$V$19,2,FALSE))</f>
        <v>0</v>
      </c>
      <c r="AD203" s="1" t="str">
        <f t="shared" si="96"/>
        <v>00</v>
      </c>
      <c r="AE203" s="1" t="str">
        <f t="shared" si="97"/>
        <v/>
      </c>
      <c r="AF203" s="1" t="str">
        <f t="shared" si="92"/>
        <v>000000</v>
      </c>
      <c r="AG203" s="1" t="str">
        <f t="shared" si="93"/>
        <v/>
      </c>
      <c r="AH203" s="1">
        <f t="shared" si="98"/>
        <v>0</v>
      </c>
      <c r="AI203" s="197"/>
      <c r="AJ203" s="197"/>
    </row>
    <row r="204" spans="2:36" ht="19.5" thickTop="1">
      <c r="B204" s="122">
        <v>62</v>
      </c>
      <c r="C204" s="162"/>
      <c r="D204" s="165"/>
      <c r="E204" s="171"/>
      <c r="F204" s="166"/>
      <c r="G204" s="165"/>
      <c r="H204" s="171"/>
      <c r="I204" s="166"/>
      <c r="J204" s="55"/>
      <c r="K204" s="227"/>
      <c r="L204" s="228"/>
      <c r="M204" s="165"/>
      <c r="N204" s="171"/>
      <c r="O204" s="166"/>
      <c r="P204" s="156" t="s">
        <v>169</v>
      </c>
      <c r="Q204" s="159"/>
      <c r="R204" s="153"/>
      <c r="S204" s="156" t="str">
        <f t="shared" ref="S204" si="133">IF($Q204="","",IF(OR(RIGHT($Q204,1)="m",RIGHT($Q204,1)="H"),"分",""))</f>
        <v/>
      </c>
      <c r="T204" s="153"/>
      <c r="U204" s="156" t="str">
        <f t="shared" ref="U204" si="134">IF($Q204="","",IF(OR(RIGHT($Q204,1)="m",RIGHT($Q204,1)="H"),"秒","m"))</f>
        <v/>
      </c>
      <c r="V204" s="153"/>
      <c r="AB204" s="44"/>
      <c r="AC204" s="1" t="str">
        <f>IF($Q204="","0",VLOOKUP($Q204,登録データ!$U$4:$V$19,2,FALSE))</f>
        <v>0</v>
      </c>
      <c r="AD204" s="1" t="str">
        <f t="shared" si="96"/>
        <v>00</v>
      </c>
      <c r="AE204" s="1" t="str">
        <f t="shared" si="97"/>
        <v/>
      </c>
      <c r="AF204" s="1" t="str">
        <f t="shared" si="92"/>
        <v>000000</v>
      </c>
      <c r="AG204" s="1" t="str">
        <f t="shared" si="93"/>
        <v/>
      </c>
      <c r="AH204" s="1">
        <f t="shared" si="98"/>
        <v>0</v>
      </c>
      <c r="AI204" s="197" t="str">
        <f>IF($C204="","",IF($C204="@",0,IF(COUNTIF($C$21:$C$620,$C204)=1,0,1)))</f>
        <v/>
      </c>
      <c r="AJ204" s="197" t="str">
        <f>IF($M204="","",IF(OR($M204="東京都",$M204="北海道",$M204="大阪府",$M204="京都府",RIGHT($M204,1)="県"),0,1))</f>
        <v/>
      </c>
    </row>
    <row r="205" spans="2:36">
      <c r="B205" s="122"/>
      <c r="C205" s="163"/>
      <c r="D205" s="167"/>
      <c r="E205" s="172"/>
      <c r="F205" s="168"/>
      <c r="G205" s="167"/>
      <c r="H205" s="172"/>
      <c r="I205" s="168"/>
      <c r="J205" s="66"/>
      <c r="K205" s="229"/>
      <c r="L205" s="230"/>
      <c r="M205" s="167"/>
      <c r="N205" s="172"/>
      <c r="O205" s="168"/>
      <c r="P205" s="157"/>
      <c r="Q205" s="160"/>
      <c r="R205" s="154"/>
      <c r="S205" s="157"/>
      <c r="T205" s="154"/>
      <c r="U205" s="157"/>
      <c r="V205" s="154"/>
      <c r="AB205" s="44"/>
      <c r="AC205" s="1" t="str">
        <f>IF($Q205="","0",VLOOKUP($Q205,登録データ!$U$4:$V$19,2,FALSE))</f>
        <v>0</v>
      </c>
      <c r="AD205" s="1" t="str">
        <f t="shared" si="96"/>
        <v>00</v>
      </c>
      <c r="AE205" s="1" t="str">
        <f t="shared" si="97"/>
        <v/>
      </c>
      <c r="AF205" s="1" t="str">
        <f t="shared" si="92"/>
        <v>000000</v>
      </c>
      <c r="AG205" s="1" t="str">
        <f t="shared" si="93"/>
        <v/>
      </c>
      <c r="AH205" s="1">
        <f t="shared" si="98"/>
        <v>0</v>
      </c>
      <c r="AI205" s="197"/>
      <c r="AJ205" s="197"/>
    </row>
    <row r="206" spans="2:36" ht="19.5" thickBot="1">
      <c r="B206" s="196"/>
      <c r="C206" s="164"/>
      <c r="D206" s="169"/>
      <c r="E206" s="173"/>
      <c r="F206" s="170"/>
      <c r="G206" s="169"/>
      <c r="H206" s="173"/>
      <c r="I206" s="170"/>
      <c r="J206" s="58"/>
      <c r="K206" s="231"/>
      <c r="L206" s="232"/>
      <c r="M206" s="169"/>
      <c r="N206" s="173"/>
      <c r="O206" s="170"/>
      <c r="P206" s="158"/>
      <c r="Q206" s="226"/>
      <c r="R206" s="155"/>
      <c r="S206" s="205"/>
      <c r="T206" s="155"/>
      <c r="U206" s="205"/>
      <c r="V206" s="155"/>
      <c r="AB206" s="44"/>
      <c r="AC206" s="1" t="str">
        <f>IF($Q206="","0",VLOOKUP($Q206,登録データ!$U$4:$V$19,2,FALSE))</f>
        <v>0</v>
      </c>
      <c r="AD206" s="1" t="str">
        <f t="shared" si="96"/>
        <v>00</v>
      </c>
      <c r="AE206" s="1" t="str">
        <f t="shared" si="97"/>
        <v/>
      </c>
      <c r="AF206" s="1" t="str">
        <f t="shared" si="92"/>
        <v>000000</v>
      </c>
      <c r="AG206" s="1" t="str">
        <f t="shared" si="93"/>
        <v/>
      </c>
      <c r="AH206" s="1">
        <f t="shared" si="98"/>
        <v>0</v>
      </c>
      <c r="AI206" s="197"/>
      <c r="AJ206" s="197"/>
    </row>
    <row r="207" spans="2:36" ht="19.5" thickTop="1">
      <c r="B207" s="122">
        <v>63</v>
      </c>
      <c r="C207" s="162"/>
      <c r="D207" s="165"/>
      <c r="E207" s="171"/>
      <c r="F207" s="166"/>
      <c r="G207" s="165"/>
      <c r="H207" s="171"/>
      <c r="I207" s="166"/>
      <c r="J207" s="55"/>
      <c r="K207" s="227"/>
      <c r="L207" s="228"/>
      <c r="M207" s="165"/>
      <c r="N207" s="171"/>
      <c r="O207" s="166"/>
      <c r="P207" s="156" t="s">
        <v>169</v>
      </c>
      <c r="Q207" s="159"/>
      <c r="R207" s="153"/>
      <c r="S207" s="156" t="str">
        <f t="shared" ref="S207" si="135">IF($Q207="","",IF(OR(RIGHT($Q207,1)="m",RIGHT($Q207,1)="H"),"分",""))</f>
        <v/>
      </c>
      <c r="T207" s="153"/>
      <c r="U207" s="156" t="str">
        <f t="shared" ref="U207" si="136">IF($Q207="","",IF(OR(RIGHT($Q207,1)="m",RIGHT($Q207,1)="H"),"秒","m"))</f>
        <v/>
      </c>
      <c r="V207" s="153"/>
      <c r="AB207" s="44"/>
      <c r="AC207" s="1" t="str">
        <f>IF($Q207="","0",VLOOKUP($Q207,登録データ!$U$4:$V$19,2,FALSE))</f>
        <v>0</v>
      </c>
      <c r="AD207" s="1" t="str">
        <f t="shared" si="96"/>
        <v>00</v>
      </c>
      <c r="AE207" s="1" t="str">
        <f t="shared" si="97"/>
        <v/>
      </c>
      <c r="AF207" s="1" t="str">
        <f t="shared" si="92"/>
        <v>000000</v>
      </c>
      <c r="AG207" s="1" t="str">
        <f t="shared" si="93"/>
        <v/>
      </c>
      <c r="AH207" s="1">
        <f t="shared" si="98"/>
        <v>0</v>
      </c>
      <c r="AI207" s="197" t="str">
        <f>IF($C207="","",IF($C207="@",0,IF(COUNTIF($C$21:$C$620,$C207)=1,0,1)))</f>
        <v/>
      </c>
      <c r="AJ207" s="197" t="str">
        <f>IF($M207="","",IF(OR($M207="東京都",$M207="北海道",$M207="大阪府",$M207="京都府",RIGHT($M207,1)="県"),0,1))</f>
        <v/>
      </c>
    </row>
    <row r="208" spans="2:36">
      <c r="B208" s="122"/>
      <c r="C208" s="163"/>
      <c r="D208" s="167"/>
      <c r="E208" s="172"/>
      <c r="F208" s="168"/>
      <c r="G208" s="167"/>
      <c r="H208" s="172"/>
      <c r="I208" s="168"/>
      <c r="J208" s="66"/>
      <c r="K208" s="229"/>
      <c r="L208" s="230"/>
      <c r="M208" s="167"/>
      <c r="N208" s="172"/>
      <c r="O208" s="168"/>
      <c r="P208" s="157"/>
      <c r="Q208" s="160"/>
      <c r="R208" s="154"/>
      <c r="S208" s="157"/>
      <c r="T208" s="154"/>
      <c r="U208" s="157"/>
      <c r="V208" s="154"/>
      <c r="AB208" s="44"/>
      <c r="AC208" s="1" t="str">
        <f>IF($Q208="","0",VLOOKUP($Q208,登録データ!$U$4:$V$19,2,FALSE))</f>
        <v>0</v>
      </c>
      <c r="AD208" s="1" t="str">
        <f t="shared" si="96"/>
        <v>00</v>
      </c>
      <c r="AE208" s="1" t="str">
        <f t="shared" si="97"/>
        <v/>
      </c>
      <c r="AF208" s="1" t="str">
        <f t="shared" si="92"/>
        <v>000000</v>
      </c>
      <c r="AG208" s="1" t="str">
        <f t="shared" si="93"/>
        <v/>
      </c>
      <c r="AH208" s="1">
        <f t="shared" si="98"/>
        <v>0</v>
      </c>
      <c r="AI208" s="197"/>
      <c r="AJ208" s="197"/>
    </row>
    <row r="209" spans="2:36" ht="19.5" thickBot="1">
      <c r="B209" s="196"/>
      <c r="C209" s="164"/>
      <c r="D209" s="169"/>
      <c r="E209" s="173"/>
      <c r="F209" s="170"/>
      <c r="G209" s="169"/>
      <c r="H209" s="173"/>
      <c r="I209" s="170"/>
      <c r="J209" s="58"/>
      <c r="K209" s="231"/>
      <c r="L209" s="232"/>
      <c r="M209" s="169"/>
      <c r="N209" s="173"/>
      <c r="O209" s="170"/>
      <c r="P209" s="158"/>
      <c r="Q209" s="226"/>
      <c r="R209" s="155"/>
      <c r="S209" s="205"/>
      <c r="T209" s="155"/>
      <c r="U209" s="205"/>
      <c r="V209" s="155"/>
      <c r="AB209" s="44"/>
      <c r="AC209" s="1" t="str">
        <f>IF($Q209="","0",VLOOKUP($Q209,登録データ!$U$4:$V$19,2,FALSE))</f>
        <v>0</v>
      </c>
      <c r="AD209" s="1" t="str">
        <f t="shared" si="96"/>
        <v>00</v>
      </c>
      <c r="AE209" s="1" t="str">
        <f t="shared" si="97"/>
        <v/>
      </c>
      <c r="AF209" s="1" t="str">
        <f t="shared" si="92"/>
        <v>000000</v>
      </c>
      <c r="AG209" s="1" t="str">
        <f t="shared" si="93"/>
        <v/>
      </c>
      <c r="AH209" s="1">
        <f t="shared" si="98"/>
        <v>0</v>
      </c>
      <c r="AI209" s="197"/>
      <c r="AJ209" s="197"/>
    </row>
    <row r="210" spans="2:36" ht="19.5" thickTop="1">
      <c r="B210" s="122">
        <v>64</v>
      </c>
      <c r="C210" s="162"/>
      <c r="D210" s="165"/>
      <c r="E210" s="171"/>
      <c r="F210" s="166"/>
      <c r="G210" s="165"/>
      <c r="H210" s="171"/>
      <c r="I210" s="166"/>
      <c r="J210" s="55"/>
      <c r="K210" s="227"/>
      <c r="L210" s="228"/>
      <c r="M210" s="165"/>
      <c r="N210" s="171"/>
      <c r="O210" s="166"/>
      <c r="P210" s="156" t="s">
        <v>169</v>
      </c>
      <c r="Q210" s="159"/>
      <c r="R210" s="153"/>
      <c r="S210" s="156" t="str">
        <f t="shared" ref="S210" si="137">IF($Q210="","",IF(OR(RIGHT($Q210,1)="m",RIGHT($Q210,1)="H"),"分",""))</f>
        <v/>
      </c>
      <c r="T210" s="153"/>
      <c r="U210" s="156" t="str">
        <f t="shared" ref="U210" si="138">IF($Q210="","",IF(OR(RIGHT($Q210,1)="m",RIGHT($Q210,1)="H"),"秒","m"))</f>
        <v/>
      </c>
      <c r="V210" s="153"/>
      <c r="AB210" s="44"/>
      <c r="AC210" s="1" t="str">
        <f>IF($Q210="","0",VLOOKUP($Q210,登録データ!$U$4:$V$19,2,FALSE))</f>
        <v>0</v>
      </c>
      <c r="AD210" s="1" t="str">
        <f t="shared" si="96"/>
        <v>00</v>
      </c>
      <c r="AE210" s="1" t="str">
        <f t="shared" si="97"/>
        <v/>
      </c>
      <c r="AF210" s="1" t="str">
        <f t="shared" si="92"/>
        <v>000000</v>
      </c>
      <c r="AG210" s="1" t="str">
        <f t="shared" si="93"/>
        <v/>
      </c>
      <c r="AH210" s="1">
        <f t="shared" si="98"/>
        <v>0</v>
      </c>
      <c r="AI210" s="197" t="str">
        <f>IF($C210="","",IF($C210="@",0,IF(COUNTIF($C$21:$C$620,$C210)=1,0,1)))</f>
        <v/>
      </c>
      <c r="AJ210" s="197" t="str">
        <f>IF($M210="","",IF(OR($M210="東京都",$M210="北海道",$M210="大阪府",$M210="京都府",RIGHT($M210,1)="県"),0,1))</f>
        <v/>
      </c>
    </row>
    <row r="211" spans="2:36">
      <c r="B211" s="122"/>
      <c r="C211" s="163"/>
      <c r="D211" s="167"/>
      <c r="E211" s="172"/>
      <c r="F211" s="168"/>
      <c r="G211" s="167"/>
      <c r="H211" s="172"/>
      <c r="I211" s="168"/>
      <c r="J211" s="66"/>
      <c r="K211" s="229"/>
      <c r="L211" s="230"/>
      <c r="M211" s="167"/>
      <c r="N211" s="172"/>
      <c r="O211" s="168"/>
      <c r="P211" s="157"/>
      <c r="Q211" s="160"/>
      <c r="R211" s="154"/>
      <c r="S211" s="157"/>
      <c r="T211" s="154"/>
      <c r="U211" s="157"/>
      <c r="V211" s="154"/>
      <c r="AB211" s="44"/>
      <c r="AC211" s="1" t="str">
        <f>IF($Q211="","0",VLOOKUP($Q211,登録データ!$U$4:$V$19,2,FALSE))</f>
        <v>0</v>
      </c>
      <c r="AD211" s="1" t="str">
        <f t="shared" si="96"/>
        <v>00</v>
      </c>
      <c r="AE211" s="1" t="str">
        <f t="shared" si="97"/>
        <v/>
      </c>
      <c r="AF211" s="1" t="str">
        <f t="shared" si="92"/>
        <v>000000</v>
      </c>
      <c r="AG211" s="1" t="str">
        <f t="shared" si="93"/>
        <v/>
      </c>
      <c r="AH211" s="1">
        <f t="shared" si="98"/>
        <v>0</v>
      </c>
      <c r="AI211" s="197"/>
      <c r="AJ211" s="197"/>
    </row>
    <row r="212" spans="2:36" ht="19.5" thickBot="1">
      <c r="B212" s="196"/>
      <c r="C212" s="164"/>
      <c r="D212" s="169"/>
      <c r="E212" s="173"/>
      <c r="F212" s="170"/>
      <c r="G212" s="169"/>
      <c r="H212" s="173"/>
      <c r="I212" s="170"/>
      <c r="J212" s="58"/>
      <c r="K212" s="231"/>
      <c r="L212" s="232"/>
      <c r="M212" s="169"/>
      <c r="N212" s="173"/>
      <c r="O212" s="170"/>
      <c r="P212" s="158"/>
      <c r="Q212" s="226"/>
      <c r="R212" s="155"/>
      <c r="S212" s="205"/>
      <c r="T212" s="155"/>
      <c r="U212" s="205"/>
      <c r="V212" s="155"/>
      <c r="AB212" s="44"/>
      <c r="AC212" s="1" t="str">
        <f>IF($Q212="","0",VLOOKUP($Q212,登録データ!$U$4:$V$19,2,FALSE))</f>
        <v>0</v>
      </c>
      <c r="AD212" s="1" t="str">
        <f t="shared" si="96"/>
        <v>00</v>
      </c>
      <c r="AE212" s="1" t="str">
        <f t="shared" si="97"/>
        <v/>
      </c>
      <c r="AF212" s="1" t="str">
        <f t="shared" si="92"/>
        <v>000000</v>
      </c>
      <c r="AG212" s="1" t="str">
        <f t="shared" si="93"/>
        <v/>
      </c>
      <c r="AH212" s="1">
        <f t="shared" si="98"/>
        <v>0</v>
      </c>
      <c r="AI212" s="197"/>
      <c r="AJ212" s="197"/>
    </row>
    <row r="213" spans="2:36" ht="19.5" thickTop="1">
      <c r="B213" s="122">
        <v>65</v>
      </c>
      <c r="C213" s="162"/>
      <c r="D213" s="165"/>
      <c r="E213" s="171"/>
      <c r="F213" s="166"/>
      <c r="G213" s="165"/>
      <c r="H213" s="171"/>
      <c r="I213" s="166"/>
      <c r="J213" s="55"/>
      <c r="K213" s="227"/>
      <c r="L213" s="228"/>
      <c r="M213" s="165"/>
      <c r="N213" s="171"/>
      <c r="O213" s="166"/>
      <c r="P213" s="156" t="s">
        <v>169</v>
      </c>
      <c r="Q213" s="159"/>
      <c r="R213" s="153"/>
      <c r="S213" s="156" t="str">
        <f t="shared" ref="S213" si="139">IF($Q213="","",IF(OR(RIGHT($Q213,1)="m",RIGHT($Q213,1)="H"),"分",""))</f>
        <v/>
      </c>
      <c r="T213" s="153"/>
      <c r="U213" s="156" t="str">
        <f t="shared" ref="U213" si="140">IF($Q213="","",IF(OR(RIGHT($Q213,1)="m",RIGHT($Q213,1)="H"),"秒","m"))</f>
        <v/>
      </c>
      <c r="V213" s="153"/>
      <c r="AB213" s="44"/>
      <c r="AC213" s="1" t="str">
        <f>IF($Q213="","0",VLOOKUP($Q213,登録データ!$U$4:$V$19,2,FALSE))</f>
        <v>0</v>
      </c>
      <c r="AD213" s="1" t="str">
        <f t="shared" si="96"/>
        <v>00</v>
      </c>
      <c r="AE213" s="1" t="str">
        <f t="shared" si="97"/>
        <v/>
      </c>
      <c r="AF213" s="1" t="str">
        <f t="shared" ref="AF213:AF276" si="141">IF($AE213=2,IF($T213="","0000",CONCATENATE(RIGHT($T213+100,2),$AD213)),IF($T213="","000000",CONCATENATE(RIGHT($R213+100,2),RIGHT($T213+100,2),$AD213)))</f>
        <v>000000</v>
      </c>
      <c r="AG213" s="1" t="str">
        <f t="shared" ref="AG213:AG276" si="142">IF($Q213="","",CONCATENATE($AC213," ",IF($AE213=1,RIGHT($AF213+10000000,7),RIGHT($AF213+100000,5))))</f>
        <v/>
      </c>
      <c r="AH213" s="1">
        <f t="shared" si="98"/>
        <v>0</v>
      </c>
      <c r="AI213" s="197" t="str">
        <f>IF($C213="","",IF($C213="@",0,IF(COUNTIF($C$21:$C$620,$C213)=1,0,1)))</f>
        <v/>
      </c>
      <c r="AJ213" s="197" t="str">
        <f>IF($M213="","",IF(OR($M213="東京都",$M213="北海道",$M213="大阪府",$M213="京都府",RIGHT($M213,1)="県"),0,1))</f>
        <v/>
      </c>
    </row>
    <row r="214" spans="2:36">
      <c r="B214" s="122"/>
      <c r="C214" s="163"/>
      <c r="D214" s="167"/>
      <c r="E214" s="172"/>
      <c r="F214" s="168"/>
      <c r="G214" s="167"/>
      <c r="H214" s="172"/>
      <c r="I214" s="168"/>
      <c r="J214" s="66"/>
      <c r="K214" s="229"/>
      <c r="L214" s="230"/>
      <c r="M214" s="167"/>
      <c r="N214" s="172"/>
      <c r="O214" s="168"/>
      <c r="P214" s="157"/>
      <c r="Q214" s="160"/>
      <c r="R214" s="154"/>
      <c r="S214" s="157"/>
      <c r="T214" s="154"/>
      <c r="U214" s="157"/>
      <c r="V214" s="154"/>
      <c r="AB214" s="44"/>
      <c r="AC214" s="1" t="str">
        <f>IF($Q214="","0",VLOOKUP($Q214,登録データ!$U$4:$V$19,2,FALSE))</f>
        <v>0</v>
      </c>
      <c r="AD214" s="1" t="str">
        <f t="shared" ref="AD214:AD277" si="143">IF($V214="","00",IF(LEN($V214)=1,$V214*10,$V214))</f>
        <v>00</v>
      </c>
      <c r="AE214" s="1" t="str">
        <f t="shared" ref="AE214:AE277" si="144">IF($Q214="","",IF(OR(RIGHT($Q214,1)="m",RIGHT($Q214,1)="H"),1,2))</f>
        <v/>
      </c>
      <c r="AF214" s="1" t="str">
        <f t="shared" si="141"/>
        <v>000000</v>
      </c>
      <c r="AG214" s="1" t="str">
        <f t="shared" si="142"/>
        <v/>
      </c>
      <c r="AH214" s="1">
        <f t="shared" ref="AH214:AH277" si="145">IF(OR(RIGHT($Q214,1)="m",RIGHT($Q214,1)="H",RIGHT($Q214,1)="W",RIGHT($Q214,1)="C"),IF(VALUE($T214)&gt;59,1,0),0)</f>
        <v>0</v>
      </c>
      <c r="AI214" s="197"/>
      <c r="AJ214" s="197"/>
    </row>
    <row r="215" spans="2:36" ht="19.5" thickBot="1">
      <c r="B215" s="196"/>
      <c r="C215" s="164"/>
      <c r="D215" s="169"/>
      <c r="E215" s="173"/>
      <c r="F215" s="170"/>
      <c r="G215" s="169"/>
      <c r="H215" s="173"/>
      <c r="I215" s="170"/>
      <c r="J215" s="58"/>
      <c r="K215" s="231"/>
      <c r="L215" s="232"/>
      <c r="M215" s="169"/>
      <c r="N215" s="173"/>
      <c r="O215" s="170"/>
      <c r="P215" s="158"/>
      <c r="Q215" s="226"/>
      <c r="R215" s="155"/>
      <c r="S215" s="205"/>
      <c r="T215" s="155"/>
      <c r="U215" s="205"/>
      <c r="V215" s="155"/>
      <c r="AB215" s="44"/>
      <c r="AC215" s="1" t="str">
        <f>IF($Q215="","0",VLOOKUP($Q215,登録データ!$U$4:$V$19,2,FALSE))</f>
        <v>0</v>
      </c>
      <c r="AD215" s="1" t="str">
        <f t="shared" si="143"/>
        <v>00</v>
      </c>
      <c r="AE215" s="1" t="str">
        <f t="shared" si="144"/>
        <v/>
      </c>
      <c r="AF215" s="1" t="str">
        <f t="shared" si="141"/>
        <v>000000</v>
      </c>
      <c r="AG215" s="1" t="str">
        <f t="shared" si="142"/>
        <v/>
      </c>
      <c r="AH215" s="1">
        <f t="shared" si="145"/>
        <v>0</v>
      </c>
      <c r="AI215" s="197"/>
      <c r="AJ215" s="197"/>
    </row>
    <row r="216" spans="2:36" ht="19.5" thickTop="1">
      <c r="B216" s="122">
        <v>66</v>
      </c>
      <c r="C216" s="162"/>
      <c r="D216" s="165"/>
      <c r="E216" s="171"/>
      <c r="F216" s="166"/>
      <c r="G216" s="165"/>
      <c r="H216" s="171"/>
      <c r="I216" s="166"/>
      <c r="J216" s="55"/>
      <c r="K216" s="227"/>
      <c r="L216" s="228"/>
      <c r="M216" s="165"/>
      <c r="N216" s="171"/>
      <c r="O216" s="166"/>
      <c r="P216" s="156" t="s">
        <v>169</v>
      </c>
      <c r="Q216" s="159"/>
      <c r="R216" s="153"/>
      <c r="S216" s="156" t="str">
        <f t="shared" ref="S216" si="146">IF($Q216="","",IF(OR(RIGHT($Q216,1)="m",RIGHT($Q216,1)="H"),"分",""))</f>
        <v/>
      </c>
      <c r="T216" s="153"/>
      <c r="U216" s="156" t="str">
        <f t="shared" ref="U216" si="147">IF($Q216="","",IF(OR(RIGHT($Q216,1)="m",RIGHT($Q216,1)="H"),"秒","m"))</f>
        <v/>
      </c>
      <c r="V216" s="153"/>
      <c r="AB216" s="44"/>
      <c r="AC216" s="1" t="str">
        <f>IF($Q216="","0",VLOOKUP($Q216,登録データ!$U$4:$V$19,2,FALSE))</f>
        <v>0</v>
      </c>
      <c r="AD216" s="1" t="str">
        <f t="shared" si="143"/>
        <v>00</v>
      </c>
      <c r="AE216" s="1" t="str">
        <f t="shared" si="144"/>
        <v/>
      </c>
      <c r="AF216" s="1" t="str">
        <f t="shared" si="141"/>
        <v>000000</v>
      </c>
      <c r="AG216" s="1" t="str">
        <f t="shared" si="142"/>
        <v/>
      </c>
      <c r="AH216" s="1">
        <f t="shared" si="145"/>
        <v>0</v>
      </c>
      <c r="AI216" s="197" t="str">
        <f>IF($C216="","",IF($C216="@",0,IF(COUNTIF($C$21:$C$620,$C216)=1,0,1)))</f>
        <v/>
      </c>
      <c r="AJ216" s="197" t="str">
        <f>IF($M216="","",IF(OR($M216="東京都",$M216="北海道",$M216="大阪府",$M216="京都府",RIGHT($M216,1)="県"),0,1))</f>
        <v/>
      </c>
    </row>
    <row r="217" spans="2:36">
      <c r="B217" s="122"/>
      <c r="C217" s="163"/>
      <c r="D217" s="167"/>
      <c r="E217" s="172"/>
      <c r="F217" s="168"/>
      <c r="G217" s="167"/>
      <c r="H217" s="172"/>
      <c r="I217" s="168"/>
      <c r="J217" s="66"/>
      <c r="K217" s="229"/>
      <c r="L217" s="230"/>
      <c r="M217" s="167"/>
      <c r="N217" s="172"/>
      <c r="O217" s="168"/>
      <c r="P217" s="157"/>
      <c r="Q217" s="160"/>
      <c r="R217" s="154"/>
      <c r="S217" s="157"/>
      <c r="T217" s="154"/>
      <c r="U217" s="157"/>
      <c r="V217" s="154"/>
      <c r="AB217" s="44"/>
      <c r="AC217" s="1" t="str">
        <f>IF($Q217="","0",VLOOKUP($Q217,登録データ!$U$4:$V$19,2,FALSE))</f>
        <v>0</v>
      </c>
      <c r="AD217" s="1" t="str">
        <f t="shared" si="143"/>
        <v>00</v>
      </c>
      <c r="AE217" s="1" t="str">
        <f t="shared" si="144"/>
        <v/>
      </c>
      <c r="AF217" s="1" t="str">
        <f t="shared" si="141"/>
        <v>000000</v>
      </c>
      <c r="AG217" s="1" t="str">
        <f t="shared" si="142"/>
        <v/>
      </c>
      <c r="AH217" s="1">
        <f t="shared" si="145"/>
        <v>0</v>
      </c>
      <c r="AI217" s="197"/>
      <c r="AJ217" s="197"/>
    </row>
    <row r="218" spans="2:36" ht="19.5" thickBot="1">
      <c r="B218" s="196"/>
      <c r="C218" s="164"/>
      <c r="D218" s="169"/>
      <c r="E218" s="173"/>
      <c r="F218" s="170"/>
      <c r="G218" s="169"/>
      <c r="H218" s="173"/>
      <c r="I218" s="170"/>
      <c r="J218" s="58"/>
      <c r="K218" s="231"/>
      <c r="L218" s="232"/>
      <c r="M218" s="169"/>
      <c r="N218" s="173"/>
      <c r="O218" s="170"/>
      <c r="P218" s="158"/>
      <c r="Q218" s="226"/>
      <c r="R218" s="155"/>
      <c r="S218" s="205"/>
      <c r="T218" s="155"/>
      <c r="U218" s="205"/>
      <c r="V218" s="155"/>
      <c r="AB218" s="44"/>
      <c r="AC218" s="1" t="str">
        <f>IF($Q218="","0",VLOOKUP($Q218,登録データ!$U$4:$V$19,2,FALSE))</f>
        <v>0</v>
      </c>
      <c r="AD218" s="1" t="str">
        <f t="shared" si="143"/>
        <v>00</v>
      </c>
      <c r="AE218" s="1" t="str">
        <f t="shared" si="144"/>
        <v/>
      </c>
      <c r="AF218" s="1" t="str">
        <f t="shared" si="141"/>
        <v>000000</v>
      </c>
      <c r="AG218" s="1" t="str">
        <f t="shared" si="142"/>
        <v/>
      </c>
      <c r="AH218" s="1">
        <f t="shared" si="145"/>
        <v>0</v>
      </c>
      <c r="AI218" s="197"/>
      <c r="AJ218" s="197"/>
    </row>
    <row r="219" spans="2:36" ht="19.5" thickTop="1">
      <c r="B219" s="122">
        <v>67</v>
      </c>
      <c r="C219" s="162"/>
      <c r="D219" s="165"/>
      <c r="E219" s="171"/>
      <c r="F219" s="166"/>
      <c r="G219" s="165"/>
      <c r="H219" s="171"/>
      <c r="I219" s="166"/>
      <c r="J219" s="55"/>
      <c r="K219" s="227"/>
      <c r="L219" s="228"/>
      <c r="M219" s="165"/>
      <c r="N219" s="171"/>
      <c r="O219" s="166"/>
      <c r="P219" s="156" t="s">
        <v>169</v>
      </c>
      <c r="Q219" s="159"/>
      <c r="R219" s="153"/>
      <c r="S219" s="156" t="str">
        <f t="shared" ref="S219" si="148">IF($Q219="","",IF(OR(RIGHT($Q219,1)="m",RIGHT($Q219,1)="H"),"分",""))</f>
        <v/>
      </c>
      <c r="T219" s="153"/>
      <c r="U219" s="156" t="str">
        <f t="shared" ref="U219" si="149">IF($Q219="","",IF(OR(RIGHT($Q219,1)="m",RIGHT($Q219,1)="H"),"秒","m"))</f>
        <v/>
      </c>
      <c r="V219" s="153"/>
      <c r="AB219" s="44"/>
      <c r="AC219" s="1" t="str">
        <f>IF($Q219="","0",VLOOKUP($Q219,登録データ!$U$4:$V$19,2,FALSE))</f>
        <v>0</v>
      </c>
      <c r="AD219" s="1" t="str">
        <f t="shared" si="143"/>
        <v>00</v>
      </c>
      <c r="AE219" s="1" t="str">
        <f t="shared" si="144"/>
        <v/>
      </c>
      <c r="AF219" s="1" t="str">
        <f t="shared" si="141"/>
        <v>000000</v>
      </c>
      <c r="AG219" s="1" t="str">
        <f t="shared" si="142"/>
        <v/>
      </c>
      <c r="AH219" s="1">
        <f t="shared" si="145"/>
        <v>0</v>
      </c>
      <c r="AI219" s="197" t="str">
        <f>IF($C219="","",IF($C219="@",0,IF(COUNTIF($C$21:$C$620,$C219)=1,0,1)))</f>
        <v/>
      </c>
      <c r="AJ219" s="197" t="str">
        <f>IF($M219="","",IF(OR($M219="東京都",$M219="北海道",$M219="大阪府",$M219="京都府",RIGHT($M219,1)="県"),0,1))</f>
        <v/>
      </c>
    </row>
    <row r="220" spans="2:36">
      <c r="B220" s="122"/>
      <c r="C220" s="163"/>
      <c r="D220" s="167"/>
      <c r="E220" s="172"/>
      <c r="F220" s="168"/>
      <c r="G220" s="167"/>
      <c r="H220" s="172"/>
      <c r="I220" s="168"/>
      <c r="J220" s="66"/>
      <c r="K220" s="229"/>
      <c r="L220" s="230"/>
      <c r="M220" s="167"/>
      <c r="N220" s="172"/>
      <c r="O220" s="168"/>
      <c r="P220" s="157"/>
      <c r="Q220" s="160"/>
      <c r="R220" s="154"/>
      <c r="S220" s="157"/>
      <c r="T220" s="154"/>
      <c r="U220" s="157"/>
      <c r="V220" s="154"/>
      <c r="AB220" s="44"/>
      <c r="AC220" s="1" t="str">
        <f>IF($Q220="","0",VLOOKUP($Q220,登録データ!$U$4:$V$19,2,FALSE))</f>
        <v>0</v>
      </c>
      <c r="AD220" s="1" t="str">
        <f t="shared" si="143"/>
        <v>00</v>
      </c>
      <c r="AE220" s="1" t="str">
        <f t="shared" si="144"/>
        <v/>
      </c>
      <c r="AF220" s="1" t="str">
        <f t="shared" si="141"/>
        <v>000000</v>
      </c>
      <c r="AG220" s="1" t="str">
        <f t="shared" si="142"/>
        <v/>
      </c>
      <c r="AH220" s="1">
        <f t="shared" si="145"/>
        <v>0</v>
      </c>
      <c r="AI220" s="197"/>
      <c r="AJ220" s="197"/>
    </row>
    <row r="221" spans="2:36" ht="19.5" thickBot="1">
      <c r="B221" s="196"/>
      <c r="C221" s="164"/>
      <c r="D221" s="169"/>
      <c r="E221" s="173"/>
      <c r="F221" s="170"/>
      <c r="G221" s="169"/>
      <c r="H221" s="173"/>
      <c r="I221" s="170"/>
      <c r="J221" s="58"/>
      <c r="K221" s="231"/>
      <c r="L221" s="232"/>
      <c r="M221" s="169"/>
      <c r="N221" s="173"/>
      <c r="O221" s="170"/>
      <c r="P221" s="158"/>
      <c r="Q221" s="226"/>
      <c r="R221" s="155"/>
      <c r="S221" s="205"/>
      <c r="T221" s="155"/>
      <c r="U221" s="205"/>
      <c r="V221" s="155"/>
      <c r="AB221" s="44"/>
      <c r="AC221" s="1" t="str">
        <f>IF($Q221="","0",VLOOKUP($Q221,登録データ!$U$4:$V$19,2,FALSE))</f>
        <v>0</v>
      </c>
      <c r="AD221" s="1" t="str">
        <f t="shared" si="143"/>
        <v>00</v>
      </c>
      <c r="AE221" s="1" t="str">
        <f t="shared" si="144"/>
        <v/>
      </c>
      <c r="AF221" s="1" t="str">
        <f t="shared" si="141"/>
        <v>000000</v>
      </c>
      <c r="AG221" s="1" t="str">
        <f t="shared" si="142"/>
        <v/>
      </c>
      <c r="AH221" s="1">
        <f t="shared" si="145"/>
        <v>0</v>
      </c>
      <c r="AI221" s="197"/>
      <c r="AJ221" s="197"/>
    </row>
    <row r="222" spans="2:36" ht="19.5" thickTop="1">
      <c r="B222" s="122">
        <v>68</v>
      </c>
      <c r="C222" s="162"/>
      <c r="D222" s="165"/>
      <c r="E222" s="171"/>
      <c r="F222" s="166"/>
      <c r="G222" s="165"/>
      <c r="H222" s="171"/>
      <c r="I222" s="166"/>
      <c r="J222" s="55"/>
      <c r="K222" s="227"/>
      <c r="L222" s="228"/>
      <c r="M222" s="165"/>
      <c r="N222" s="171"/>
      <c r="O222" s="166"/>
      <c r="P222" s="156" t="s">
        <v>169</v>
      </c>
      <c r="Q222" s="159"/>
      <c r="R222" s="153"/>
      <c r="S222" s="156" t="str">
        <f t="shared" ref="S222" si="150">IF($Q222="","",IF(OR(RIGHT($Q222,1)="m",RIGHT($Q222,1)="H"),"分",""))</f>
        <v/>
      </c>
      <c r="T222" s="153"/>
      <c r="U222" s="156" t="str">
        <f t="shared" ref="U222" si="151">IF($Q222="","",IF(OR(RIGHT($Q222,1)="m",RIGHT($Q222,1)="H"),"秒","m"))</f>
        <v/>
      </c>
      <c r="V222" s="153"/>
      <c r="AB222" s="44"/>
      <c r="AC222" s="1" t="str">
        <f>IF($Q222="","0",VLOOKUP($Q222,登録データ!$U$4:$V$19,2,FALSE))</f>
        <v>0</v>
      </c>
      <c r="AD222" s="1" t="str">
        <f t="shared" si="143"/>
        <v>00</v>
      </c>
      <c r="AE222" s="1" t="str">
        <f t="shared" si="144"/>
        <v/>
      </c>
      <c r="AF222" s="1" t="str">
        <f t="shared" si="141"/>
        <v>000000</v>
      </c>
      <c r="AG222" s="1" t="str">
        <f t="shared" si="142"/>
        <v/>
      </c>
      <c r="AH222" s="1">
        <f t="shared" si="145"/>
        <v>0</v>
      </c>
      <c r="AI222" s="197" t="str">
        <f>IF($C222="","",IF($C222="@",0,IF(COUNTIF($C$21:$C$620,$C222)=1,0,1)))</f>
        <v/>
      </c>
      <c r="AJ222" s="197" t="str">
        <f>IF($M222="","",IF(OR($M222="東京都",$M222="北海道",$M222="大阪府",$M222="京都府",RIGHT($M222,1)="県"),0,1))</f>
        <v/>
      </c>
    </row>
    <row r="223" spans="2:36">
      <c r="B223" s="122"/>
      <c r="C223" s="163"/>
      <c r="D223" s="167"/>
      <c r="E223" s="172"/>
      <c r="F223" s="168"/>
      <c r="G223" s="167"/>
      <c r="H223" s="172"/>
      <c r="I223" s="168"/>
      <c r="J223" s="66"/>
      <c r="K223" s="229"/>
      <c r="L223" s="230"/>
      <c r="M223" s="167"/>
      <c r="N223" s="172"/>
      <c r="O223" s="168"/>
      <c r="P223" s="157"/>
      <c r="Q223" s="160"/>
      <c r="R223" s="154"/>
      <c r="S223" s="157"/>
      <c r="T223" s="154"/>
      <c r="U223" s="157"/>
      <c r="V223" s="154"/>
      <c r="AB223" s="44"/>
      <c r="AC223" s="1" t="str">
        <f>IF($Q223="","0",VLOOKUP($Q223,登録データ!$U$4:$V$19,2,FALSE))</f>
        <v>0</v>
      </c>
      <c r="AD223" s="1" t="str">
        <f t="shared" si="143"/>
        <v>00</v>
      </c>
      <c r="AE223" s="1" t="str">
        <f t="shared" si="144"/>
        <v/>
      </c>
      <c r="AF223" s="1" t="str">
        <f t="shared" si="141"/>
        <v>000000</v>
      </c>
      <c r="AG223" s="1" t="str">
        <f t="shared" si="142"/>
        <v/>
      </c>
      <c r="AH223" s="1">
        <f t="shared" si="145"/>
        <v>0</v>
      </c>
      <c r="AI223" s="197"/>
      <c r="AJ223" s="197"/>
    </row>
    <row r="224" spans="2:36" ht="19.5" thickBot="1">
      <c r="B224" s="196"/>
      <c r="C224" s="164"/>
      <c r="D224" s="169"/>
      <c r="E224" s="173"/>
      <c r="F224" s="170"/>
      <c r="G224" s="169"/>
      <c r="H224" s="173"/>
      <c r="I224" s="170"/>
      <c r="J224" s="58"/>
      <c r="K224" s="231"/>
      <c r="L224" s="232"/>
      <c r="M224" s="169"/>
      <c r="N224" s="173"/>
      <c r="O224" s="170"/>
      <c r="P224" s="158"/>
      <c r="Q224" s="226"/>
      <c r="R224" s="155"/>
      <c r="S224" s="205"/>
      <c r="T224" s="155"/>
      <c r="U224" s="205"/>
      <c r="V224" s="155"/>
      <c r="AB224" s="44"/>
      <c r="AC224" s="1" t="str">
        <f>IF($Q224="","0",VLOOKUP($Q224,登録データ!$U$4:$V$19,2,FALSE))</f>
        <v>0</v>
      </c>
      <c r="AD224" s="1" t="str">
        <f t="shared" si="143"/>
        <v>00</v>
      </c>
      <c r="AE224" s="1" t="str">
        <f t="shared" si="144"/>
        <v/>
      </c>
      <c r="AF224" s="1" t="str">
        <f t="shared" si="141"/>
        <v>000000</v>
      </c>
      <c r="AG224" s="1" t="str">
        <f t="shared" si="142"/>
        <v/>
      </c>
      <c r="AH224" s="1">
        <f t="shared" si="145"/>
        <v>0</v>
      </c>
      <c r="AI224" s="197"/>
      <c r="AJ224" s="197"/>
    </row>
    <row r="225" spans="2:36" ht="19.5" thickTop="1">
      <c r="B225" s="122">
        <v>69</v>
      </c>
      <c r="C225" s="162"/>
      <c r="D225" s="165"/>
      <c r="E225" s="171"/>
      <c r="F225" s="166"/>
      <c r="G225" s="165"/>
      <c r="H225" s="171"/>
      <c r="I225" s="166"/>
      <c r="J225" s="55"/>
      <c r="K225" s="227"/>
      <c r="L225" s="228"/>
      <c r="M225" s="165"/>
      <c r="N225" s="171"/>
      <c r="O225" s="166"/>
      <c r="P225" s="156" t="s">
        <v>169</v>
      </c>
      <c r="Q225" s="159"/>
      <c r="R225" s="153"/>
      <c r="S225" s="156" t="str">
        <f t="shared" ref="S225" si="152">IF($Q225="","",IF(OR(RIGHT($Q225,1)="m",RIGHT($Q225,1)="H"),"分",""))</f>
        <v/>
      </c>
      <c r="T225" s="153"/>
      <c r="U225" s="156" t="str">
        <f t="shared" ref="U225" si="153">IF($Q225="","",IF(OR(RIGHT($Q225,1)="m",RIGHT($Q225,1)="H"),"秒","m"))</f>
        <v/>
      </c>
      <c r="V225" s="153"/>
      <c r="AB225" s="44"/>
      <c r="AC225" s="1" t="str">
        <f>IF($Q225="","0",VLOOKUP($Q225,登録データ!$U$4:$V$19,2,FALSE))</f>
        <v>0</v>
      </c>
      <c r="AD225" s="1" t="str">
        <f t="shared" si="143"/>
        <v>00</v>
      </c>
      <c r="AE225" s="1" t="str">
        <f t="shared" si="144"/>
        <v/>
      </c>
      <c r="AF225" s="1" t="str">
        <f t="shared" si="141"/>
        <v>000000</v>
      </c>
      <c r="AG225" s="1" t="str">
        <f t="shared" si="142"/>
        <v/>
      </c>
      <c r="AH225" s="1">
        <f t="shared" si="145"/>
        <v>0</v>
      </c>
      <c r="AI225" s="197" t="str">
        <f>IF($C225="","",IF($C225="@",0,IF(COUNTIF($C$21:$C$620,$C225)=1,0,1)))</f>
        <v/>
      </c>
      <c r="AJ225" s="197" t="str">
        <f>IF($M225="","",IF(OR($M225="東京都",$M225="北海道",$M225="大阪府",$M225="京都府",RIGHT($M225,1)="県"),0,1))</f>
        <v/>
      </c>
    </row>
    <row r="226" spans="2:36">
      <c r="B226" s="122"/>
      <c r="C226" s="163"/>
      <c r="D226" s="167"/>
      <c r="E226" s="172"/>
      <c r="F226" s="168"/>
      <c r="G226" s="167"/>
      <c r="H226" s="172"/>
      <c r="I226" s="168"/>
      <c r="J226" s="66"/>
      <c r="K226" s="229"/>
      <c r="L226" s="230"/>
      <c r="M226" s="167"/>
      <c r="N226" s="172"/>
      <c r="O226" s="168"/>
      <c r="P226" s="157"/>
      <c r="Q226" s="160"/>
      <c r="R226" s="154"/>
      <c r="S226" s="157"/>
      <c r="T226" s="154"/>
      <c r="U226" s="157"/>
      <c r="V226" s="154"/>
      <c r="AB226" s="44"/>
      <c r="AC226" s="1" t="str">
        <f>IF($Q226="","0",VLOOKUP($Q226,登録データ!$U$4:$V$19,2,FALSE))</f>
        <v>0</v>
      </c>
      <c r="AD226" s="1" t="str">
        <f t="shared" si="143"/>
        <v>00</v>
      </c>
      <c r="AE226" s="1" t="str">
        <f t="shared" si="144"/>
        <v/>
      </c>
      <c r="AF226" s="1" t="str">
        <f t="shared" si="141"/>
        <v>000000</v>
      </c>
      <c r="AG226" s="1" t="str">
        <f t="shared" si="142"/>
        <v/>
      </c>
      <c r="AH226" s="1">
        <f t="shared" si="145"/>
        <v>0</v>
      </c>
      <c r="AI226" s="197"/>
      <c r="AJ226" s="197"/>
    </row>
    <row r="227" spans="2:36" ht="19.5" thickBot="1">
      <c r="B227" s="196"/>
      <c r="C227" s="164"/>
      <c r="D227" s="169"/>
      <c r="E227" s="173"/>
      <c r="F227" s="170"/>
      <c r="G227" s="169"/>
      <c r="H227" s="173"/>
      <c r="I227" s="170"/>
      <c r="J227" s="58"/>
      <c r="K227" s="231"/>
      <c r="L227" s="232"/>
      <c r="M227" s="169"/>
      <c r="N227" s="173"/>
      <c r="O227" s="170"/>
      <c r="P227" s="158"/>
      <c r="Q227" s="226"/>
      <c r="R227" s="155"/>
      <c r="S227" s="205"/>
      <c r="T227" s="155"/>
      <c r="U227" s="205"/>
      <c r="V227" s="155"/>
      <c r="AB227" s="44"/>
      <c r="AC227" s="1" t="str">
        <f>IF($Q227="","0",VLOOKUP($Q227,登録データ!$U$4:$V$19,2,FALSE))</f>
        <v>0</v>
      </c>
      <c r="AD227" s="1" t="str">
        <f t="shared" si="143"/>
        <v>00</v>
      </c>
      <c r="AE227" s="1" t="str">
        <f t="shared" si="144"/>
        <v/>
      </c>
      <c r="AF227" s="1" t="str">
        <f t="shared" si="141"/>
        <v>000000</v>
      </c>
      <c r="AG227" s="1" t="str">
        <f t="shared" si="142"/>
        <v/>
      </c>
      <c r="AH227" s="1">
        <f t="shared" si="145"/>
        <v>0</v>
      </c>
      <c r="AI227" s="197"/>
      <c r="AJ227" s="197"/>
    </row>
    <row r="228" spans="2:36" ht="19.5" thickTop="1">
      <c r="B228" s="122">
        <v>70</v>
      </c>
      <c r="C228" s="162"/>
      <c r="D228" s="165"/>
      <c r="E228" s="171"/>
      <c r="F228" s="166"/>
      <c r="G228" s="165"/>
      <c r="H228" s="171"/>
      <c r="I228" s="166"/>
      <c r="J228" s="55"/>
      <c r="K228" s="227"/>
      <c r="L228" s="228"/>
      <c r="M228" s="165"/>
      <c r="N228" s="171"/>
      <c r="O228" s="166"/>
      <c r="P228" s="156" t="s">
        <v>169</v>
      </c>
      <c r="Q228" s="159"/>
      <c r="R228" s="153"/>
      <c r="S228" s="156" t="str">
        <f t="shared" ref="S228" si="154">IF($Q228="","",IF(OR(RIGHT($Q228,1)="m",RIGHT($Q228,1)="H"),"分",""))</f>
        <v/>
      </c>
      <c r="T228" s="153"/>
      <c r="U228" s="156" t="str">
        <f t="shared" ref="U228" si="155">IF($Q228="","",IF(OR(RIGHT($Q228,1)="m",RIGHT($Q228,1)="H"),"秒","m"))</f>
        <v/>
      </c>
      <c r="V228" s="153"/>
      <c r="AB228" s="44"/>
      <c r="AC228" s="1" t="str">
        <f>IF($Q228="","0",VLOOKUP($Q228,登録データ!$U$4:$V$19,2,FALSE))</f>
        <v>0</v>
      </c>
      <c r="AD228" s="1" t="str">
        <f t="shared" si="143"/>
        <v>00</v>
      </c>
      <c r="AE228" s="1" t="str">
        <f t="shared" si="144"/>
        <v/>
      </c>
      <c r="AF228" s="1" t="str">
        <f t="shared" si="141"/>
        <v>000000</v>
      </c>
      <c r="AG228" s="1" t="str">
        <f t="shared" si="142"/>
        <v/>
      </c>
      <c r="AH228" s="1">
        <f t="shared" si="145"/>
        <v>0</v>
      </c>
      <c r="AI228" s="197" t="str">
        <f>IF($C228="","",IF($C228="@",0,IF(COUNTIF($C$21:$C$620,$C228)=1,0,1)))</f>
        <v/>
      </c>
      <c r="AJ228" s="197" t="str">
        <f>IF($M228="","",IF(OR($M228="東京都",$M228="北海道",$M228="大阪府",$M228="京都府",RIGHT($M228,1)="県"),0,1))</f>
        <v/>
      </c>
    </row>
    <row r="229" spans="2:36">
      <c r="B229" s="122"/>
      <c r="C229" s="163"/>
      <c r="D229" s="167"/>
      <c r="E229" s="172"/>
      <c r="F229" s="168"/>
      <c r="G229" s="167"/>
      <c r="H229" s="172"/>
      <c r="I229" s="168"/>
      <c r="J229" s="66"/>
      <c r="K229" s="229"/>
      <c r="L229" s="230"/>
      <c r="M229" s="167"/>
      <c r="N229" s="172"/>
      <c r="O229" s="168"/>
      <c r="P229" s="157"/>
      <c r="Q229" s="160"/>
      <c r="R229" s="154"/>
      <c r="S229" s="157"/>
      <c r="T229" s="154"/>
      <c r="U229" s="157"/>
      <c r="V229" s="154"/>
      <c r="AB229" s="44"/>
      <c r="AC229" s="1" t="str">
        <f>IF($Q229="","0",VLOOKUP($Q229,登録データ!$U$4:$V$19,2,FALSE))</f>
        <v>0</v>
      </c>
      <c r="AD229" s="1" t="str">
        <f t="shared" si="143"/>
        <v>00</v>
      </c>
      <c r="AE229" s="1" t="str">
        <f t="shared" si="144"/>
        <v/>
      </c>
      <c r="AF229" s="1" t="str">
        <f t="shared" si="141"/>
        <v>000000</v>
      </c>
      <c r="AG229" s="1" t="str">
        <f t="shared" si="142"/>
        <v/>
      </c>
      <c r="AH229" s="1">
        <f t="shared" si="145"/>
        <v>0</v>
      </c>
      <c r="AI229" s="197"/>
      <c r="AJ229" s="197"/>
    </row>
    <row r="230" spans="2:36" ht="19.5" thickBot="1">
      <c r="B230" s="196"/>
      <c r="C230" s="164"/>
      <c r="D230" s="169"/>
      <c r="E230" s="173"/>
      <c r="F230" s="170"/>
      <c r="G230" s="169"/>
      <c r="H230" s="173"/>
      <c r="I230" s="170"/>
      <c r="J230" s="58"/>
      <c r="K230" s="231"/>
      <c r="L230" s="232"/>
      <c r="M230" s="169"/>
      <c r="N230" s="173"/>
      <c r="O230" s="170"/>
      <c r="P230" s="158"/>
      <c r="Q230" s="226"/>
      <c r="R230" s="155"/>
      <c r="S230" s="205"/>
      <c r="T230" s="155"/>
      <c r="U230" s="205"/>
      <c r="V230" s="155"/>
      <c r="AB230" s="44"/>
      <c r="AC230" s="1" t="str">
        <f>IF($Q230="","0",VLOOKUP($Q230,登録データ!$U$4:$V$19,2,FALSE))</f>
        <v>0</v>
      </c>
      <c r="AD230" s="1" t="str">
        <f t="shared" si="143"/>
        <v>00</v>
      </c>
      <c r="AE230" s="1" t="str">
        <f t="shared" si="144"/>
        <v/>
      </c>
      <c r="AF230" s="1" t="str">
        <f t="shared" si="141"/>
        <v>000000</v>
      </c>
      <c r="AG230" s="1" t="str">
        <f t="shared" si="142"/>
        <v/>
      </c>
      <c r="AH230" s="1">
        <f t="shared" si="145"/>
        <v>0</v>
      </c>
      <c r="AI230" s="197"/>
      <c r="AJ230" s="197"/>
    </row>
    <row r="231" spans="2:36" ht="19.5" thickTop="1">
      <c r="B231" s="122">
        <v>71</v>
      </c>
      <c r="C231" s="162"/>
      <c r="D231" s="165"/>
      <c r="E231" s="171"/>
      <c r="F231" s="166"/>
      <c r="G231" s="165"/>
      <c r="H231" s="171"/>
      <c r="I231" s="166"/>
      <c r="J231" s="55"/>
      <c r="K231" s="227"/>
      <c r="L231" s="228"/>
      <c r="M231" s="165"/>
      <c r="N231" s="171"/>
      <c r="O231" s="166"/>
      <c r="P231" s="156" t="s">
        <v>169</v>
      </c>
      <c r="Q231" s="159"/>
      <c r="R231" s="153"/>
      <c r="S231" s="156" t="str">
        <f t="shared" ref="S231" si="156">IF($Q231="","",IF(OR(RIGHT($Q231,1)="m",RIGHT($Q231,1)="H"),"分",""))</f>
        <v/>
      </c>
      <c r="T231" s="153"/>
      <c r="U231" s="156" t="str">
        <f t="shared" ref="U231" si="157">IF($Q231="","",IF(OR(RIGHT($Q231,1)="m",RIGHT($Q231,1)="H"),"秒","m"))</f>
        <v/>
      </c>
      <c r="V231" s="153"/>
      <c r="AB231" s="44"/>
      <c r="AC231" s="1" t="str">
        <f>IF($Q231="","0",VLOOKUP($Q231,登録データ!$U$4:$V$19,2,FALSE))</f>
        <v>0</v>
      </c>
      <c r="AD231" s="1" t="str">
        <f t="shared" si="143"/>
        <v>00</v>
      </c>
      <c r="AE231" s="1" t="str">
        <f t="shared" si="144"/>
        <v/>
      </c>
      <c r="AF231" s="1" t="str">
        <f t="shared" si="141"/>
        <v>000000</v>
      </c>
      <c r="AG231" s="1" t="str">
        <f t="shared" si="142"/>
        <v/>
      </c>
      <c r="AH231" s="1">
        <f t="shared" si="145"/>
        <v>0</v>
      </c>
      <c r="AI231" s="197" t="str">
        <f>IF($C231="","",IF($C231="@",0,IF(COUNTIF($C$21:$C$620,$C231)=1,0,1)))</f>
        <v/>
      </c>
      <c r="AJ231" s="197" t="str">
        <f>IF($M231="","",IF(OR($M231="東京都",$M231="北海道",$M231="大阪府",$M231="京都府",RIGHT($M231,1)="県"),0,1))</f>
        <v/>
      </c>
    </row>
    <row r="232" spans="2:36">
      <c r="B232" s="122"/>
      <c r="C232" s="163"/>
      <c r="D232" s="167"/>
      <c r="E232" s="172"/>
      <c r="F232" s="168"/>
      <c r="G232" s="167"/>
      <c r="H232" s="172"/>
      <c r="I232" s="168"/>
      <c r="J232" s="66"/>
      <c r="K232" s="229"/>
      <c r="L232" s="230"/>
      <c r="M232" s="167"/>
      <c r="N232" s="172"/>
      <c r="O232" s="168"/>
      <c r="P232" s="157"/>
      <c r="Q232" s="160"/>
      <c r="R232" s="154"/>
      <c r="S232" s="157"/>
      <c r="T232" s="154"/>
      <c r="U232" s="157"/>
      <c r="V232" s="154"/>
      <c r="AB232" s="44"/>
      <c r="AC232" s="1" t="str">
        <f>IF($Q232="","0",VLOOKUP($Q232,登録データ!$U$4:$V$19,2,FALSE))</f>
        <v>0</v>
      </c>
      <c r="AD232" s="1" t="str">
        <f t="shared" si="143"/>
        <v>00</v>
      </c>
      <c r="AE232" s="1" t="str">
        <f t="shared" si="144"/>
        <v/>
      </c>
      <c r="AF232" s="1" t="str">
        <f t="shared" si="141"/>
        <v>000000</v>
      </c>
      <c r="AG232" s="1" t="str">
        <f t="shared" si="142"/>
        <v/>
      </c>
      <c r="AH232" s="1">
        <f t="shared" si="145"/>
        <v>0</v>
      </c>
      <c r="AI232" s="197"/>
      <c r="AJ232" s="197"/>
    </row>
    <row r="233" spans="2:36" ht="19.5" thickBot="1">
      <c r="B233" s="196"/>
      <c r="C233" s="164"/>
      <c r="D233" s="169"/>
      <c r="E233" s="173"/>
      <c r="F233" s="170"/>
      <c r="G233" s="169"/>
      <c r="H233" s="173"/>
      <c r="I233" s="170"/>
      <c r="J233" s="58"/>
      <c r="K233" s="231"/>
      <c r="L233" s="232"/>
      <c r="M233" s="169"/>
      <c r="N233" s="173"/>
      <c r="O233" s="170"/>
      <c r="P233" s="158"/>
      <c r="Q233" s="226"/>
      <c r="R233" s="155"/>
      <c r="S233" s="205"/>
      <c r="T233" s="155"/>
      <c r="U233" s="205"/>
      <c r="V233" s="155"/>
      <c r="AB233" s="44"/>
      <c r="AC233" s="1" t="str">
        <f>IF($Q233="","0",VLOOKUP($Q233,登録データ!$U$4:$V$19,2,FALSE))</f>
        <v>0</v>
      </c>
      <c r="AD233" s="1" t="str">
        <f t="shared" si="143"/>
        <v>00</v>
      </c>
      <c r="AE233" s="1" t="str">
        <f t="shared" si="144"/>
        <v/>
      </c>
      <c r="AF233" s="1" t="str">
        <f t="shared" si="141"/>
        <v>000000</v>
      </c>
      <c r="AG233" s="1" t="str">
        <f t="shared" si="142"/>
        <v/>
      </c>
      <c r="AH233" s="1">
        <f t="shared" si="145"/>
        <v>0</v>
      </c>
      <c r="AI233" s="197"/>
      <c r="AJ233" s="197"/>
    </row>
    <row r="234" spans="2:36" ht="19.5" thickTop="1">
      <c r="B234" s="122">
        <v>72</v>
      </c>
      <c r="C234" s="162"/>
      <c r="D234" s="165"/>
      <c r="E234" s="171"/>
      <c r="F234" s="166"/>
      <c r="G234" s="165"/>
      <c r="H234" s="171"/>
      <c r="I234" s="166"/>
      <c r="J234" s="55"/>
      <c r="K234" s="227"/>
      <c r="L234" s="228"/>
      <c r="M234" s="165"/>
      <c r="N234" s="171"/>
      <c r="O234" s="166"/>
      <c r="P234" s="156" t="s">
        <v>169</v>
      </c>
      <c r="Q234" s="159"/>
      <c r="R234" s="153"/>
      <c r="S234" s="156" t="str">
        <f t="shared" ref="S234" si="158">IF($Q234="","",IF(OR(RIGHT($Q234,1)="m",RIGHT($Q234,1)="H"),"分",""))</f>
        <v/>
      </c>
      <c r="T234" s="153"/>
      <c r="U234" s="156" t="str">
        <f t="shared" ref="U234" si="159">IF($Q234="","",IF(OR(RIGHT($Q234,1)="m",RIGHT($Q234,1)="H"),"秒","m"))</f>
        <v/>
      </c>
      <c r="V234" s="153"/>
      <c r="AB234" s="44"/>
      <c r="AC234" s="1" t="str">
        <f>IF($Q234="","0",VLOOKUP($Q234,登録データ!$U$4:$V$19,2,FALSE))</f>
        <v>0</v>
      </c>
      <c r="AD234" s="1" t="str">
        <f t="shared" si="143"/>
        <v>00</v>
      </c>
      <c r="AE234" s="1" t="str">
        <f t="shared" si="144"/>
        <v/>
      </c>
      <c r="AF234" s="1" t="str">
        <f t="shared" si="141"/>
        <v>000000</v>
      </c>
      <c r="AG234" s="1" t="str">
        <f t="shared" si="142"/>
        <v/>
      </c>
      <c r="AH234" s="1">
        <f t="shared" si="145"/>
        <v>0</v>
      </c>
      <c r="AI234" s="197" t="str">
        <f>IF($C234="","",IF($C234="@",0,IF(COUNTIF($C$21:$C$620,$C234)=1,0,1)))</f>
        <v/>
      </c>
      <c r="AJ234" s="197" t="str">
        <f>IF($M234="","",IF(OR($M234="東京都",$M234="北海道",$M234="大阪府",$M234="京都府",RIGHT($M234,1)="県"),0,1))</f>
        <v/>
      </c>
    </row>
    <row r="235" spans="2:36">
      <c r="B235" s="122"/>
      <c r="C235" s="163"/>
      <c r="D235" s="167"/>
      <c r="E235" s="172"/>
      <c r="F235" s="168"/>
      <c r="G235" s="167"/>
      <c r="H235" s="172"/>
      <c r="I235" s="168"/>
      <c r="J235" s="66"/>
      <c r="K235" s="229"/>
      <c r="L235" s="230"/>
      <c r="M235" s="167"/>
      <c r="N235" s="172"/>
      <c r="O235" s="168"/>
      <c r="P235" s="157"/>
      <c r="Q235" s="160"/>
      <c r="R235" s="154"/>
      <c r="S235" s="157"/>
      <c r="T235" s="154"/>
      <c r="U235" s="157"/>
      <c r="V235" s="154"/>
      <c r="AB235" s="44"/>
      <c r="AC235" s="1" t="str">
        <f>IF($Q235="","0",VLOOKUP($Q235,登録データ!$U$4:$V$19,2,FALSE))</f>
        <v>0</v>
      </c>
      <c r="AD235" s="1" t="str">
        <f t="shared" si="143"/>
        <v>00</v>
      </c>
      <c r="AE235" s="1" t="str">
        <f t="shared" si="144"/>
        <v/>
      </c>
      <c r="AF235" s="1" t="str">
        <f t="shared" si="141"/>
        <v>000000</v>
      </c>
      <c r="AG235" s="1" t="str">
        <f t="shared" si="142"/>
        <v/>
      </c>
      <c r="AH235" s="1">
        <f t="shared" si="145"/>
        <v>0</v>
      </c>
      <c r="AI235" s="197"/>
      <c r="AJ235" s="197"/>
    </row>
    <row r="236" spans="2:36" ht="19.5" thickBot="1">
      <c r="B236" s="196"/>
      <c r="C236" s="164"/>
      <c r="D236" s="169"/>
      <c r="E236" s="173"/>
      <c r="F236" s="170"/>
      <c r="G236" s="169"/>
      <c r="H236" s="173"/>
      <c r="I236" s="170"/>
      <c r="J236" s="58"/>
      <c r="K236" s="231"/>
      <c r="L236" s="232"/>
      <c r="M236" s="169"/>
      <c r="N236" s="173"/>
      <c r="O236" s="170"/>
      <c r="P236" s="158"/>
      <c r="Q236" s="226"/>
      <c r="R236" s="155"/>
      <c r="S236" s="205"/>
      <c r="T236" s="155"/>
      <c r="U236" s="205"/>
      <c r="V236" s="155"/>
      <c r="AB236" s="44"/>
      <c r="AC236" s="1" t="str">
        <f>IF($Q236="","0",VLOOKUP($Q236,登録データ!$U$4:$V$19,2,FALSE))</f>
        <v>0</v>
      </c>
      <c r="AD236" s="1" t="str">
        <f t="shared" si="143"/>
        <v>00</v>
      </c>
      <c r="AE236" s="1" t="str">
        <f t="shared" si="144"/>
        <v/>
      </c>
      <c r="AF236" s="1" t="str">
        <f t="shared" si="141"/>
        <v>000000</v>
      </c>
      <c r="AG236" s="1" t="str">
        <f t="shared" si="142"/>
        <v/>
      </c>
      <c r="AH236" s="1">
        <f t="shared" si="145"/>
        <v>0</v>
      </c>
      <c r="AI236" s="197"/>
      <c r="AJ236" s="197"/>
    </row>
    <row r="237" spans="2:36" ht="19.5" thickTop="1">
      <c r="B237" s="122">
        <v>73</v>
      </c>
      <c r="C237" s="162"/>
      <c r="D237" s="165"/>
      <c r="E237" s="171"/>
      <c r="F237" s="166"/>
      <c r="G237" s="165"/>
      <c r="H237" s="171"/>
      <c r="I237" s="166"/>
      <c r="J237" s="55"/>
      <c r="K237" s="227"/>
      <c r="L237" s="228"/>
      <c r="M237" s="165"/>
      <c r="N237" s="171"/>
      <c r="O237" s="166"/>
      <c r="P237" s="156" t="s">
        <v>169</v>
      </c>
      <c r="Q237" s="159"/>
      <c r="R237" s="153"/>
      <c r="S237" s="156" t="str">
        <f t="shared" ref="S237" si="160">IF($Q237="","",IF(OR(RIGHT($Q237,1)="m",RIGHT($Q237,1)="H"),"分",""))</f>
        <v/>
      </c>
      <c r="T237" s="153"/>
      <c r="U237" s="156" t="str">
        <f t="shared" ref="U237" si="161">IF($Q237="","",IF(OR(RIGHT($Q237,1)="m",RIGHT($Q237,1)="H"),"秒","m"))</f>
        <v/>
      </c>
      <c r="V237" s="153"/>
      <c r="AB237" s="44"/>
      <c r="AC237" s="1" t="str">
        <f>IF($Q237="","0",VLOOKUP($Q237,登録データ!$U$4:$V$19,2,FALSE))</f>
        <v>0</v>
      </c>
      <c r="AD237" s="1" t="str">
        <f t="shared" si="143"/>
        <v>00</v>
      </c>
      <c r="AE237" s="1" t="str">
        <f t="shared" si="144"/>
        <v/>
      </c>
      <c r="AF237" s="1" t="str">
        <f t="shared" si="141"/>
        <v>000000</v>
      </c>
      <c r="AG237" s="1" t="str">
        <f t="shared" si="142"/>
        <v/>
      </c>
      <c r="AH237" s="1">
        <f t="shared" si="145"/>
        <v>0</v>
      </c>
      <c r="AI237" s="197" t="str">
        <f>IF($C237="","",IF($C237="@",0,IF(COUNTIF($C$21:$C$620,$C237)=1,0,1)))</f>
        <v/>
      </c>
      <c r="AJ237" s="197" t="str">
        <f>IF($M237="","",IF(OR($M237="東京都",$M237="北海道",$M237="大阪府",$M237="京都府",RIGHT($M237,1)="県"),0,1))</f>
        <v/>
      </c>
    </row>
    <row r="238" spans="2:36">
      <c r="B238" s="122"/>
      <c r="C238" s="163"/>
      <c r="D238" s="167"/>
      <c r="E238" s="172"/>
      <c r="F238" s="168"/>
      <c r="G238" s="167"/>
      <c r="H238" s="172"/>
      <c r="I238" s="168"/>
      <c r="J238" s="66"/>
      <c r="K238" s="229"/>
      <c r="L238" s="230"/>
      <c r="M238" s="167"/>
      <c r="N238" s="172"/>
      <c r="O238" s="168"/>
      <c r="P238" s="157"/>
      <c r="Q238" s="160"/>
      <c r="R238" s="154"/>
      <c r="S238" s="157"/>
      <c r="T238" s="154"/>
      <c r="U238" s="157"/>
      <c r="V238" s="154"/>
      <c r="AB238" s="44"/>
      <c r="AC238" s="1" t="str">
        <f>IF($Q238="","0",VLOOKUP($Q238,登録データ!$U$4:$V$19,2,FALSE))</f>
        <v>0</v>
      </c>
      <c r="AD238" s="1" t="str">
        <f t="shared" si="143"/>
        <v>00</v>
      </c>
      <c r="AE238" s="1" t="str">
        <f t="shared" si="144"/>
        <v/>
      </c>
      <c r="AF238" s="1" t="str">
        <f t="shared" si="141"/>
        <v>000000</v>
      </c>
      <c r="AG238" s="1" t="str">
        <f t="shared" si="142"/>
        <v/>
      </c>
      <c r="AH238" s="1">
        <f t="shared" si="145"/>
        <v>0</v>
      </c>
      <c r="AI238" s="197"/>
      <c r="AJ238" s="197"/>
    </row>
    <row r="239" spans="2:36" ht="19.5" thickBot="1">
      <c r="B239" s="196"/>
      <c r="C239" s="164"/>
      <c r="D239" s="169"/>
      <c r="E239" s="173"/>
      <c r="F239" s="170"/>
      <c r="G239" s="169"/>
      <c r="H239" s="173"/>
      <c r="I239" s="170"/>
      <c r="J239" s="58"/>
      <c r="K239" s="231"/>
      <c r="L239" s="232"/>
      <c r="M239" s="169"/>
      <c r="N239" s="173"/>
      <c r="O239" s="170"/>
      <c r="P239" s="158"/>
      <c r="Q239" s="226"/>
      <c r="R239" s="155"/>
      <c r="S239" s="205"/>
      <c r="T239" s="155"/>
      <c r="U239" s="205"/>
      <c r="V239" s="155"/>
      <c r="AB239" s="44"/>
      <c r="AC239" s="1" t="str">
        <f>IF($Q239="","0",VLOOKUP($Q239,登録データ!$U$4:$V$19,2,FALSE))</f>
        <v>0</v>
      </c>
      <c r="AD239" s="1" t="str">
        <f t="shared" si="143"/>
        <v>00</v>
      </c>
      <c r="AE239" s="1" t="str">
        <f t="shared" si="144"/>
        <v/>
      </c>
      <c r="AF239" s="1" t="str">
        <f t="shared" si="141"/>
        <v>000000</v>
      </c>
      <c r="AG239" s="1" t="str">
        <f t="shared" si="142"/>
        <v/>
      </c>
      <c r="AH239" s="1">
        <f t="shared" si="145"/>
        <v>0</v>
      </c>
      <c r="AI239" s="197"/>
      <c r="AJ239" s="197"/>
    </row>
    <row r="240" spans="2:36" ht="19.5" thickTop="1">
      <c r="B240" s="122">
        <v>74</v>
      </c>
      <c r="C240" s="162"/>
      <c r="D240" s="165"/>
      <c r="E240" s="171"/>
      <c r="F240" s="166"/>
      <c r="G240" s="165"/>
      <c r="H240" s="171"/>
      <c r="I240" s="166"/>
      <c r="J240" s="55"/>
      <c r="K240" s="227"/>
      <c r="L240" s="228"/>
      <c r="M240" s="165"/>
      <c r="N240" s="171"/>
      <c r="O240" s="166"/>
      <c r="P240" s="156" t="s">
        <v>169</v>
      </c>
      <c r="Q240" s="159"/>
      <c r="R240" s="153"/>
      <c r="S240" s="156" t="str">
        <f t="shared" ref="S240" si="162">IF($Q240="","",IF(OR(RIGHT($Q240,1)="m",RIGHT($Q240,1)="H"),"分",""))</f>
        <v/>
      </c>
      <c r="T240" s="153"/>
      <c r="U240" s="156" t="str">
        <f t="shared" ref="U240" si="163">IF($Q240="","",IF(OR(RIGHT($Q240,1)="m",RIGHT($Q240,1)="H"),"秒","m"))</f>
        <v/>
      </c>
      <c r="V240" s="153"/>
      <c r="AB240" s="44"/>
      <c r="AC240" s="1" t="str">
        <f>IF($Q240="","0",VLOOKUP($Q240,登録データ!$U$4:$V$19,2,FALSE))</f>
        <v>0</v>
      </c>
      <c r="AD240" s="1" t="str">
        <f t="shared" si="143"/>
        <v>00</v>
      </c>
      <c r="AE240" s="1" t="str">
        <f t="shared" si="144"/>
        <v/>
      </c>
      <c r="AF240" s="1" t="str">
        <f t="shared" si="141"/>
        <v>000000</v>
      </c>
      <c r="AG240" s="1" t="str">
        <f t="shared" si="142"/>
        <v/>
      </c>
      <c r="AH240" s="1">
        <f t="shared" si="145"/>
        <v>0</v>
      </c>
      <c r="AI240" s="197" t="str">
        <f>IF($C240="","",IF($C240="@",0,IF(COUNTIF($C$21:$C$620,$C240)=1,0,1)))</f>
        <v/>
      </c>
      <c r="AJ240" s="197" t="str">
        <f>IF($M240="","",IF(OR($M240="東京都",$M240="北海道",$M240="大阪府",$M240="京都府",RIGHT($M240,1)="県"),0,1))</f>
        <v/>
      </c>
    </row>
    <row r="241" spans="2:36">
      <c r="B241" s="122"/>
      <c r="C241" s="163"/>
      <c r="D241" s="167"/>
      <c r="E241" s="172"/>
      <c r="F241" s="168"/>
      <c r="G241" s="167"/>
      <c r="H241" s="172"/>
      <c r="I241" s="168"/>
      <c r="J241" s="66"/>
      <c r="K241" s="229"/>
      <c r="L241" s="230"/>
      <c r="M241" s="167"/>
      <c r="N241" s="172"/>
      <c r="O241" s="168"/>
      <c r="P241" s="157"/>
      <c r="Q241" s="160"/>
      <c r="R241" s="154"/>
      <c r="S241" s="157"/>
      <c r="T241" s="154"/>
      <c r="U241" s="157"/>
      <c r="V241" s="154"/>
      <c r="AB241" s="44"/>
      <c r="AC241" s="1" t="str">
        <f>IF($Q241="","0",VLOOKUP($Q241,登録データ!$U$4:$V$19,2,FALSE))</f>
        <v>0</v>
      </c>
      <c r="AD241" s="1" t="str">
        <f t="shared" si="143"/>
        <v>00</v>
      </c>
      <c r="AE241" s="1" t="str">
        <f t="shared" si="144"/>
        <v/>
      </c>
      <c r="AF241" s="1" t="str">
        <f t="shared" si="141"/>
        <v>000000</v>
      </c>
      <c r="AG241" s="1" t="str">
        <f t="shared" si="142"/>
        <v/>
      </c>
      <c r="AH241" s="1">
        <f t="shared" si="145"/>
        <v>0</v>
      </c>
      <c r="AI241" s="197"/>
      <c r="AJ241" s="197"/>
    </row>
    <row r="242" spans="2:36" ht="19.5" thickBot="1">
      <c r="B242" s="196"/>
      <c r="C242" s="164"/>
      <c r="D242" s="169"/>
      <c r="E242" s="173"/>
      <c r="F242" s="170"/>
      <c r="G242" s="169"/>
      <c r="H242" s="173"/>
      <c r="I242" s="170"/>
      <c r="J242" s="58"/>
      <c r="K242" s="231"/>
      <c r="L242" s="232"/>
      <c r="M242" s="169"/>
      <c r="N242" s="173"/>
      <c r="O242" s="170"/>
      <c r="P242" s="158"/>
      <c r="Q242" s="226"/>
      <c r="R242" s="155"/>
      <c r="S242" s="205"/>
      <c r="T242" s="155"/>
      <c r="U242" s="205"/>
      <c r="V242" s="155"/>
      <c r="AB242" s="44"/>
      <c r="AC242" s="1" t="str">
        <f>IF($Q242="","0",VLOOKUP($Q242,登録データ!$U$4:$V$19,2,FALSE))</f>
        <v>0</v>
      </c>
      <c r="AD242" s="1" t="str">
        <f t="shared" si="143"/>
        <v>00</v>
      </c>
      <c r="AE242" s="1" t="str">
        <f t="shared" si="144"/>
        <v/>
      </c>
      <c r="AF242" s="1" t="str">
        <f t="shared" si="141"/>
        <v>000000</v>
      </c>
      <c r="AG242" s="1" t="str">
        <f t="shared" si="142"/>
        <v/>
      </c>
      <c r="AH242" s="1">
        <f t="shared" si="145"/>
        <v>0</v>
      </c>
      <c r="AI242" s="197"/>
      <c r="AJ242" s="197"/>
    </row>
    <row r="243" spans="2:36" ht="19.5" thickTop="1">
      <c r="B243" s="122">
        <v>75</v>
      </c>
      <c r="C243" s="162"/>
      <c r="D243" s="165"/>
      <c r="E243" s="171"/>
      <c r="F243" s="166"/>
      <c r="G243" s="165"/>
      <c r="H243" s="171"/>
      <c r="I243" s="166"/>
      <c r="J243" s="55"/>
      <c r="K243" s="227"/>
      <c r="L243" s="228"/>
      <c r="M243" s="165"/>
      <c r="N243" s="171"/>
      <c r="O243" s="166"/>
      <c r="P243" s="156" t="s">
        <v>169</v>
      </c>
      <c r="Q243" s="159"/>
      <c r="R243" s="153"/>
      <c r="S243" s="156" t="str">
        <f t="shared" ref="S243" si="164">IF($Q243="","",IF(OR(RIGHT($Q243,1)="m",RIGHT($Q243,1)="H"),"分",""))</f>
        <v/>
      </c>
      <c r="T243" s="153"/>
      <c r="U243" s="156" t="str">
        <f t="shared" ref="U243" si="165">IF($Q243="","",IF(OR(RIGHT($Q243,1)="m",RIGHT($Q243,1)="H"),"秒","m"))</f>
        <v/>
      </c>
      <c r="V243" s="153"/>
      <c r="AB243" s="44"/>
      <c r="AC243" s="1" t="str">
        <f>IF($Q243="","0",VLOOKUP($Q243,登録データ!$U$4:$V$19,2,FALSE))</f>
        <v>0</v>
      </c>
      <c r="AD243" s="1" t="str">
        <f t="shared" si="143"/>
        <v>00</v>
      </c>
      <c r="AE243" s="1" t="str">
        <f t="shared" si="144"/>
        <v/>
      </c>
      <c r="AF243" s="1" t="str">
        <f t="shared" si="141"/>
        <v>000000</v>
      </c>
      <c r="AG243" s="1" t="str">
        <f t="shared" si="142"/>
        <v/>
      </c>
      <c r="AH243" s="1">
        <f t="shared" si="145"/>
        <v>0</v>
      </c>
      <c r="AI243" s="197" t="str">
        <f>IF($C243="","",IF($C243="@",0,IF(COUNTIF($C$21:$C$620,$C243)=1,0,1)))</f>
        <v/>
      </c>
      <c r="AJ243" s="197" t="str">
        <f>IF($M243="","",IF(OR($M243="東京都",$M243="北海道",$M243="大阪府",$M243="京都府",RIGHT($M243,1)="県"),0,1))</f>
        <v/>
      </c>
    </row>
    <row r="244" spans="2:36">
      <c r="B244" s="122"/>
      <c r="C244" s="163"/>
      <c r="D244" s="167"/>
      <c r="E244" s="172"/>
      <c r="F244" s="168"/>
      <c r="G244" s="167"/>
      <c r="H244" s="172"/>
      <c r="I244" s="168"/>
      <c r="J244" s="66"/>
      <c r="K244" s="229"/>
      <c r="L244" s="230"/>
      <c r="M244" s="167"/>
      <c r="N244" s="172"/>
      <c r="O244" s="168"/>
      <c r="P244" s="157"/>
      <c r="Q244" s="160"/>
      <c r="R244" s="154"/>
      <c r="S244" s="157"/>
      <c r="T244" s="154"/>
      <c r="U244" s="157"/>
      <c r="V244" s="154"/>
      <c r="AB244" s="44"/>
      <c r="AC244" s="1" t="str">
        <f>IF($Q244="","0",VLOOKUP($Q244,登録データ!$U$4:$V$19,2,FALSE))</f>
        <v>0</v>
      </c>
      <c r="AD244" s="1" t="str">
        <f t="shared" si="143"/>
        <v>00</v>
      </c>
      <c r="AE244" s="1" t="str">
        <f t="shared" si="144"/>
        <v/>
      </c>
      <c r="AF244" s="1" t="str">
        <f t="shared" si="141"/>
        <v>000000</v>
      </c>
      <c r="AG244" s="1" t="str">
        <f t="shared" si="142"/>
        <v/>
      </c>
      <c r="AH244" s="1">
        <f t="shared" si="145"/>
        <v>0</v>
      </c>
      <c r="AI244" s="197"/>
      <c r="AJ244" s="197"/>
    </row>
    <row r="245" spans="2:36" ht="19.5" thickBot="1">
      <c r="B245" s="196"/>
      <c r="C245" s="164"/>
      <c r="D245" s="169"/>
      <c r="E245" s="173"/>
      <c r="F245" s="170"/>
      <c r="G245" s="169"/>
      <c r="H245" s="173"/>
      <c r="I245" s="170"/>
      <c r="J245" s="58"/>
      <c r="K245" s="231"/>
      <c r="L245" s="232"/>
      <c r="M245" s="169"/>
      <c r="N245" s="173"/>
      <c r="O245" s="170"/>
      <c r="P245" s="158"/>
      <c r="Q245" s="226"/>
      <c r="R245" s="155"/>
      <c r="S245" s="205"/>
      <c r="T245" s="155"/>
      <c r="U245" s="205"/>
      <c r="V245" s="155"/>
      <c r="AB245" s="44"/>
      <c r="AC245" s="1" t="str">
        <f>IF($Q245="","0",VLOOKUP($Q245,登録データ!$U$4:$V$19,2,FALSE))</f>
        <v>0</v>
      </c>
      <c r="AD245" s="1" t="str">
        <f t="shared" si="143"/>
        <v>00</v>
      </c>
      <c r="AE245" s="1" t="str">
        <f t="shared" si="144"/>
        <v/>
      </c>
      <c r="AF245" s="1" t="str">
        <f t="shared" si="141"/>
        <v>000000</v>
      </c>
      <c r="AG245" s="1" t="str">
        <f t="shared" si="142"/>
        <v/>
      </c>
      <c r="AH245" s="1">
        <f t="shared" si="145"/>
        <v>0</v>
      </c>
      <c r="AI245" s="197"/>
      <c r="AJ245" s="197"/>
    </row>
    <row r="246" spans="2:36" ht="19.5" thickTop="1">
      <c r="B246" s="122">
        <v>76</v>
      </c>
      <c r="C246" s="162"/>
      <c r="D246" s="165"/>
      <c r="E246" s="171"/>
      <c r="F246" s="166"/>
      <c r="G246" s="165"/>
      <c r="H246" s="171"/>
      <c r="I246" s="166"/>
      <c r="J246" s="55"/>
      <c r="K246" s="227"/>
      <c r="L246" s="228"/>
      <c r="M246" s="165"/>
      <c r="N246" s="171"/>
      <c r="O246" s="166"/>
      <c r="P246" s="156" t="s">
        <v>169</v>
      </c>
      <c r="Q246" s="159"/>
      <c r="R246" s="153"/>
      <c r="S246" s="156" t="str">
        <f t="shared" ref="S246" si="166">IF($Q246="","",IF(OR(RIGHT($Q246,1)="m",RIGHT($Q246,1)="H"),"分",""))</f>
        <v/>
      </c>
      <c r="T246" s="153"/>
      <c r="U246" s="156" t="str">
        <f t="shared" ref="U246" si="167">IF($Q246="","",IF(OR(RIGHT($Q246,1)="m",RIGHT($Q246,1)="H"),"秒","m"))</f>
        <v/>
      </c>
      <c r="V246" s="153"/>
      <c r="AB246" s="44"/>
      <c r="AC246" s="1" t="str">
        <f>IF($Q246="","0",VLOOKUP($Q246,登録データ!$U$4:$V$19,2,FALSE))</f>
        <v>0</v>
      </c>
      <c r="AD246" s="1" t="str">
        <f t="shared" si="143"/>
        <v>00</v>
      </c>
      <c r="AE246" s="1" t="str">
        <f t="shared" si="144"/>
        <v/>
      </c>
      <c r="AF246" s="1" t="str">
        <f t="shared" si="141"/>
        <v>000000</v>
      </c>
      <c r="AG246" s="1" t="str">
        <f t="shared" si="142"/>
        <v/>
      </c>
      <c r="AH246" s="1">
        <f t="shared" si="145"/>
        <v>0</v>
      </c>
      <c r="AI246" s="197" t="str">
        <f>IF($C246="","",IF($C246="@",0,IF(COUNTIF($C$21:$C$620,$C246)=1,0,1)))</f>
        <v/>
      </c>
      <c r="AJ246" s="197" t="str">
        <f>IF($M246="","",IF(OR($M246="東京都",$M246="北海道",$M246="大阪府",$M246="京都府",RIGHT($M246,1)="県"),0,1))</f>
        <v/>
      </c>
    </row>
    <row r="247" spans="2:36">
      <c r="B247" s="122"/>
      <c r="C247" s="163"/>
      <c r="D247" s="167"/>
      <c r="E247" s="172"/>
      <c r="F247" s="168"/>
      <c r="G247" s="167"/>
      <c r="H247" s="172"/>
      <c r="I247" s="168"/>
      <c r="J247" s="66"/>
      <c r="K247" s="229"/>
      <c r="L247" s="230"/>
      <c r="M247" s="167"/>
      <c r="N247" s="172"/>
      <c r="O247" s="168"/>
      <c r="P247" s="157"/>
      <c r="Q247" s="160"/>
      <c r="R247" s="154"/>
      <c r="S247" s="157"/>
      <c r="T247" s="154"/>
      <c r="U247" s="157"/>
      <c r="V247" s="154"/>
      <c r="AB247" s="44"/>
      <c r="AC247" s="1" t="str">
        <f>IF($Q247="","0",VLOOKUP($Q247,登録データ!$U$4:$V$19,2,FALSE))</f>
        <v>0</v>
      </c>
      <c r="AD247" s="1" t="str">
        <f t="shared" si="143"/>
        <v>00</v>
      </c>
      <c r="AE247" s="1" t="str">
        <f t="shared" si="144"/>
        <v/>
      </c>
      <c r="AF247" s="1" t="str">
        <f t="shared" si="141"/>
        <v>000000</v>
      </c>
      <c r="AG247" s="1" t="str">
        <f t="shared" si="142"/>
        <v/>
      </c>
      <c r="AH247" s="1">
        <f t="shared" si="145"/>
        <v>0</v>
      </c>
      <c r="AI247" s="197"/>
      <c r="AJ247" s="197"/>
    </row>
    <row r="248" spans="2:36" ht="19.5" thickBot="1">
      <c r="B248" s="196"/>
      <c r="C248" s="164"/>
      <c r="D248" s="169"/>
      <c r="E248" s="173"/>
      <c r="F248" s="170"/>
      <c r="G248" s="169"/>
      <c r="H248" s="173"/>
      <c r="I248" s="170"/>
      <c r="J248" s="58"/>
      <c r="K248" s="231"/>
      <c r="L248" s="232"/>
      <c r="M248" s="169"/>
      <c r="N248" s="173"/>
      <c r="O248" s="170"/>
      <c r="P248" s="158"/>
      <c r="Q248" s="226"/>
      <c r="R248" s="155"/>
      <c r="S248" s="205"/>
      <c r="T248" s="155"/>
      <c r="U248" s="205"/>
      <c r="V248" s="155"/>
      <c r="AB248" s="44"/>
      <c r="AC248" s="1" t="str">
        <f>IF($Q248="","0",VLOOKUP($Q248,登録データ!$U$4:$V$19,2,FALSE))</f>
        <v>0</v>
      </c>
      <c r="AD248" s="1" t="str">
        <f t="shared" si="143"/>
        <v>00</v>
      </c>
      <c r="AE248" s="1" t="str">
        <f t="shared" si="144"/>
        <v/>
      </c>
      <c r="AF248" s="1" t="str">
        <f t="shared" si="141"/>
        <v>000000</v>
      </c>
      <c r="AG248" s="1" t="str">
        <f t="shared" si="142"/>
        <v/>
      </c>
      <c r="AH248" s="1">
        <f t="shared" si="145"/>
        <v>0</v>
      </c>
      <c r="AI248" s="197"/>
      <c r="AJ248" s="197"/>
    </row>
    <row r="249" spans="2:36" ht="19.5" thickTop="1">
      <c r="B249" s="122">
        <v>77</v>
      </c>
      <c r="C249" s="162"/>
      <c r="D249" s="165"/>
      <c r="E249" s="171"/>
      <c r="F249" s="166"/>
      <c r="G249" s="165"/>
      <c r="H249" s="171"/>
      <c r="I249" s="166"/>
      <c r="J249" s="55"/>
      <c r="K249" s="227"/>
      <c r="L249" s="228"/>
      <c r="M249" s="165"/>
      <c r="N249" s="171"/>
      <c r="O249" s="166"/>
      <c r="P249" s="156" t="s">
        <v>169</v>
      </c>
      <c r="Q249" s="159"/>
      <c r="R249" s="153"/>
      <c r="S249" s="156" t="str">
        <f t="shared" ref="S249" si="168">IF($Q249="","",IF(OR(RIGHT($Q249,1)="m",RIGHT($Q249,1)="H"),"分",""))</f>
        <v/>
      </c>
      <c r="T249" s="153"/>
      <c r="U249" s="156" t="str">
        <f t="shared" ref="U249" si="169">IF($Q249="","",IF(OR(RIGHT($Q249,1)="m",RIGHT($Q249,1)="H"),"秒","m"))</f>
        <v/>
      </c>
      <c r="V249" s="153"/>
      <c r="AB249" s="44"/>
      <c r="AC249" s="1" t="str">
        <f>IF($Q249="","0",VLOOKUP($Q249,登録データ!$U$4:$V$19,2,FALSE))</f>
        <v>0</v>
      </c>
      <c r="AD249" s="1" t="str">
        <f t="shared" si="143"/>
        <v>00</v>
      </c>
      <c r="AE249" s="1" t="str">
        <f t="shared" si="144"/>
        <v/>
      </c>
      <c r="AF249" s="1" t="str">
        <f t="shared" si="141"/>
        <v>000000</v>
      </c>
      <c r="AG249" s="1" t="str">
        <f t="shared" si="142"/>
        <v/>
      </c>
      <c r="AH249" s="1">
        <f t="shared" si="145"/>
        <v>0</v>
      </c>
      <c r="AI249" s="197" t="str">
        <f>IF($C249="","",IF($C249="@",0,IF(COUNTIF($C$21:$C$620,$C249)=1,0,1)))</f>
        <v/>
      </c>
      <c r="AJ249" s="197" t="str">
        <f>IF($M249="","",IF(OR($M249="東京都",$M249="北海道",$M249="大阪府",$M249="京都府",RIGHT($M249,1)="県"),0,1))</f>
        <v/>
      </c>
    </row>
    <row r="250" spans="2:36">
      <c r="B250" s="122"/>
      <c r="C250" s="163"/>
      <c r="D250" s="167"/>
      <c r="E250" s="172"/>
      <c r="F250" s="168"/>
      <c r="G250" s="167"/>
      <c r="H250" s="172"/>
      <c r="I250" s="168"/>
      <c r="J250" s="66"/>
      <c r="K250" s="229"/>
      <c r="L250" s="230"/>
      <c r="M250" s="167"/>
      <c r="N250" s="172"/>
      <c r="O250" s="168"/>
      <c r="P250" s="157"/>
      <c r="Q250" s="160"/>
      <c r="R250" s="154"/>
      <c r="S250" s="157"/>
      <c r="T250" s="154"/>
      <c r="U250" s="157"/>
      <c r="V250" s="154"/>
      <c r="AB250" s="44"/>
      <c r="AC250" s="1" t="str">
        <f>IF($Q250="","0",VLOOKUP($Q250,登録データ!$U$4:$V$19,2,FALSE))</f>
        <v>0</v>
      </c>
      <c r="AD250" s="1" t="str">
        <f t="shared" si="143"/>
        <v>00</v>
      </c>
      <c r="AE250" s="1" t="str">
        <f t="shared" si="144"/>
        <v/>
      </c>
      <c r="AF250" s="1" t="str">
        <f t="shared" si="141"/>
        <v>000000</v>
      </c>
      <c r="AG250" s="1" t="str">
        <f t="shared" si="142"/>
        <v/>
      </c>
      <c r="AH250" s="1">
        <f t="shared" si="145"/>
        <v>0</v>
      </c>
      <c r="AI250" s="197"/>
      <c r="AJ250" s="197"/>
    </row>
    <row r="251" spans="2:36" ht="19.5" thickBot="1">
      <c r="B251" s="196"/>
      <c r="C251" s="164"/>
      <c r="D251" s="169"/>
      <c r="E251" s="173"/>
      <c r="F251" s="170"/>
      <c r="G251" s="169"/>
      <c r="H251" s="173"/>
      <c r="I251" s="170"/>
      <c r="J251" s="58"/>
      <c r="K251" s="231"/>
      <c r="L251" s="232"/>
      <c r="M251" s="169"/>
      <c r="N251" s="173"/>
      <c r="O251" s="170"/>
      <c r="P251" s="158"/>
      <c r="Q251" s="226"/>
      <c r="R251" s="155"/>
      <c r="S251" s="205"/>
      <c r="T251" s="155"/>
      <c r="U251" s="205"/>
      <c r="V251" s="155"/>
      <c r="AB251" s="44"/>
      <c r="AC251" s="1" t="str">
        <f>IF($Q251="","0",VLOOKUP($Q251,登録データ!$U$4:$V$19,2,FALSE))</f>
        <v>0</v>
      </c>
      <c r="AD251" s="1" t="str">
        <f t="shared" si="143"/>
        <v>00</v>
      </c>
      <c r="AE251" s="1" t="str">
        <f t="shared" si="144"/>
        <v/>
      </c>
      <c r="AF251" s="1" t="str">
        <f t="shared" si="141"/>
        <v>000000</v>
      </c>
      <c r="AG251" s="1" t="str">
        <f t="shared" si="142"/>
        <v/>
      </c>
      <c r="AH251" s="1">
        <f t="shared" si="145"/>
        <v>0</v>
      </c>
      <c r="AI251" s="197"/>
      <c r="AJ251" s="197"/>
    </row>
    <row r="252" spans="2:36" ht="19.5" thickTop="1">
      <c r="B252" s="122">
        <v>78</v>
      </c>
      <c r="C252" s="162"/>
      <c r="D252" s="165"/>
      <c r="E252" s="171"/>
      <c r="F252" s="166"/>
      <c r="G252" s="165"/>
      <c r="H252" s="171"/>
      <c r="I252" s="166"/>
      <c r="J252" s="55"/>
      <c r="K252" s="227"/>
      <c r="L252" s="228"/>
      <c r="M252" s="165"/>
      <c r="N252" s="171"/>
      <c r="O252" s="166"/>
      <c r="P252" s="156" t="s">
        <v>169</v>
      </c>
      <c r="Q252" s="159"/>
      <c r="R252" s="153"/>
      <c r="S252" s="156" t="str">
        <f t="shared" ref="S252" si="170">IF($Q252="","",IF(OR(RIGHT($Q252,1)="m",RIGHT($Q252,1)="H"),"分",""))</f>
        <v/>
      </c>
      <c r="T252" s="153"/>
      <c r="U252" s="156" t="str">
        <f t="shared" ref="U252" si="171">IF($Q252="","",IF(OR(RIGHT($Q252,1)="m",RIGHT($Q252,1)="H"),"秒","m"))</f>
        <v/>
      </c>
      <c r="V252" s="153"/>
      <c r="AB252" s="44"/>
      <c r="AC252" s="1" t="str">
        <f>IF($Q252="","0",VLOOKUP($Q252,登録データ!$U$4:$V$19,2,FALSE))</f>
        <v>0</v>
      </c>
      <c r="AD252" s="1" t="str">
        <f t="shared" si="143"/>
        <v>00</v>
      </c>
      <c r="AE252" s="1" t="str">
        <f t="shared" si="144"/>
        <v/>
      </c>
      <c r="AF252" s="1" t="str">
        <f t="shared" si="141"/>
        <v>000000</v>
      </c>
      <c r="AG252" s="1" t="str">
        <f t="shared" si="142"/>
        <v/>
      </c>
      <c r="AH252" s="1">
        <f t="shared" si="145"/>
        <v>0</v>
      </c>
      <c r="AI252" s="197" t="str">
        <f>IF($C252="","",IF($C252="@",0,IF(COUNTIF($C$21:$C$620,$C252)=1,0,1)))</f>
        <v/>
      </c>
      <c r="AJ252" s="197" t="str">
        <f>IF($M252="","",IF(OR($M252="東京都",$M252="北海道",$M252="大阪府",$M252="京都府",RIGHT($M252,1)="県"),0,1))</f>
        <v/>
      </c>
    </row>
    <row r="253" spans="2:36">
      <c r="B253" s="122"/>
      <c r="C253" s="163"/>
      <c r="D253" s="167"/>
      <c r="E253" s="172"/>
      <c r="F253" s="168"/>
      <c r="G253" s="167"/>
      <c r="H253" s="172"/>
      <c r="I253" s="168"/>
      <c r="J253" s="66"/>
      <c r="K253" s="229"/>
      <c r="L253" s="230"/>
      <c r="M253" s="167"/>
      <c r="N253" s="172"/>
      <c r="O253" s="168"/>
      <c r="P253" s="157"/>
      <c r="Q253" s="160"/>
      <c r="R253" s="154"/>
      <c r="S253" s="157"/>
      <c r="T253" s="154"/>
      <c r="U253" s="157"/>
      <c r="V253" s="154"/>
      <c r="AB253" s="44"/>
      <c r="AC253" s="1" t="str">
        <f>IF($Q253="","0",VLOOKUP($Q253,登録データ!$U$4:$V$19,2,FALSE))</f>
        <v>0</v>
      </c>
      <c r="AD253" s="1" t="str">
        <f t="shared" si="143"/>
        <v>00</v>
      </c>
      <c r="AE253" s="1" t="str">
        <f t="shared" si="144"/>
        <v/>
      </c>
      <c r="AF253" s="1" t="str">
        <f t="shared" si="141"/>
        <v>000000</v>
      </c>
      <c r="AG253" s="1" t="str">
        <f t="shared" si="142"/>
        <v/>
      </c>
      <c r="AH253" s="1">
        <f t="shared" si="145"/>
        <v>0</v>
      </c>
      <c r="AI253" s="197"/>
      <c r="AJ253" s="197"/>
    </row>
    <row r="254" spans="2:36" ht="19.5" thickBot="1">
      <c r="B254" s="196"/>
      <c r="C254" s="164"/>
      <c r="D254" s="169"/>
      <c r="E254" s="173"/>
      <c r="F254" s="170"/>
      <c r="G254" s="169"/>
      <c r="H254" s="173"/>
      <c r="I254" s="170"/>
      <c r="J254" s="58"/>
      <c r="K254" s="231"/>
      <c r="L254" s="232"/>
      <c r="M254" s="169"/>
      <c r="N254" s="173"/>
      <c r="O254" s="170"/>
      <c r="P254" s="158"/>
      <c r="Q254" s="226"/>
      <c r="R254" s="155"/>
      <c r="S254" s="205"/>
      <c r="T254" s="155"/>
      <c r="U254" s="205"/>
      <c r="V254" s="155"/>
      <c r="AB254" s="44"/>
      <c r="AC254" s="1" t="str">
        <f>IF($Q254="","0",VLOOKUP($Q254,登録データ!$U$4:$V$19,2,FALSE))</f>
        <v>0</v>
      </c>
      <c r="AD254" s="1" t="str">
        <f t="shared" si="143"/>
        <v>00</v>
      </c>
      <c r="AE254" s="1" t="str">
        <f t="shared" si="144"/>
        <v/>
      </c>
      <c r="AF254" s="1" t="str">
        <f t="shared" si="141"/>
        <v>000000</v>
      </c>
      <c r="AG254" s="1" t="str">
        <f t="shared" si="142"/>
        <v/>
      </c>
      <c r="AH254" s="1">
        <f t="shared" si="145"/>
        <v>0</v>
      </c>
      <c r="AI254" s="197"/>
      <c r="AJ254" s="197"/>
    </row>
    <row r="255" spans="2:36" ht="19.5" thickTop="1">
      <c r="B255" s="122">
        <v>79</v>
      </c>
      <c r="C255" s="162"/>
      <c r="D255" s="165"/>
      <c r="E255" s="171"/>
      <c r="F255" s="166"/>
      <c r="G255" s="165"/>
      <c r="H255" s="171"/>
      <c r="I255" s="166"/>
      <c r="J255" s="55"/>
      <c r="K255" s="227"/>
      <c r="L255" s="228"/>
      <c r="M255" s="165"/>
      <c r="N255" s="171"/>
      <c r="O255" s="166"/>
      <c r="P255" s="156" t="s">
        <v>169</v>
      </c>
      <c r="Q255" s="159"/>
      <c r="R255" s="153"/>
      <c r="S255" s="156" t="str">
        <f t="shared" ref="S255" si="172">IF($Q255="","",IF(OR(RIGHT($Q255,1)="m",RIGHT($Q255,1)="H"),"分",""))</f>
        <v/>
      </c>
      <c r="T255" s="153"/>
      <c r="U255" s="156" t="str">
        <f t="shared" ref="U255" si="173">IF($Q255="","",IF(OR(RIGHT($Q255,1)="m",RIGHT($Q255,1)="H"),"秒","m"))</f>
        <v/>
      </c>
      <c r="V255" s="153"/>
      <c r="AB255" s="44"/>
      <c r="AC255" s="1" t="str">
        <f>IF($Q255="","0",VLOOKUP($Q255,登録データ!$U$4:$V$19,2,FALSE))</f>
        <v>0</v>
      </c>
      <c r="AD255" s="1" t="str">
        <f t="shared" si="143"/>
        <v>00</v>
      </c>
      <c r="AE255" s="1" t="str">
        <f t="shared" si="144"/>
        <v/>
      </c>
      <c r="AF255" s="1" t="str">
        <f t="shared" si="141"/>
        <v>000000</v>
      </c>
      <c r="AG255" s="1" t="str">
        <f t="shared" si="142"/>
        <v/>
      </c>
      <c r="AH255" s="1">
        <f t="shared" si="145"/>
        <v>0</v>
      </c>
      <c r="AI255" s="197" t="str">
        <f>IF($C255="","",IF($C255="@",0,IF(COUNTIF($C$21:$C$620,$C255)=1,0,1)))</f>
        <v/>
      </c>
      <c r="AJ255" s="197" t="str">
        <f>IF($M255="","",IF(OR($M255="東京都",$M255="北海道",$M255="大阪府",$M255="京都府",RIGHT($M255,1)="県"),0,1))</f>
        <v/>
      </c>
    </row>
    <row r="256" spans="2:36">
      <c r="B256" s="122"/>
      <c r="C256" s="163"/>
      <c r="D256" s="167"/>
      <c r="E256" s="172"/>
      <c r="F256" s="168"/>
      <c r="G256" s="167"/>
      <c r="H256" s="172"/>
      <c r="I256" s="168"/>
      <c r="J256" s="66"/>
      <c r="K256" s="229"/>
      <c r="L256" s="230"/>
      <c r="M256" s="167"/>
      <c r="N256" s="172"/>
      <c r="O256" s="168"/>
      <c r="P256" s="157"/>
      <c r="Q256" s="160"/>
      <c r="R256" s="154"/>
      <c r="S256" s="157"/>
      <c r="T256" s="154"/>
      <c r="U256" s="157"/>
      <c r="V256" s="154"/>
      <c r="AB256" s="44"/>
      <c r="AC256" s="1" t="str">
        <f>IF($Q256="","0",VLOOKUP($Q256,登録データ!$U$4:$V$19,2,FALSE))</f>
        <v>0</v>
      </c>
      <c r="AD256" s="1" t="str">
        <f t="shared" si="143"/>
        <v>00</v>
      </c>
      <c r="AE256" s="1" t="str">
        <f t="shared" si="144"/>
        <v/>
      </c>
      <c r="AF256" s="1" t="str">
        <f t="shared" si="141"/>
        <v>000000</v>
      </c>
      <c r="AG256" s="1" t="str">
        <f t="shared" si="142"/>
        <v/>
      </c>
      <c r="AH256" s="1">
        <f t="shared" si="145"/>
        <v>0</v>
      </c>
      <c r="AI256" s="197"/>
      <c r="AJ256" s="197"/>
    </row>
    <row r="257" spans="2:36" ht="19.5" thickBot="1">
      <c r="B257" s="196"/>
      <c r="C257" s="164"/>
      <c r="D257" s="169"/>
      <c r="E257" s="173"/>
      <c r="F257" s="170"/>
      <c r="G257" s="169"/>
      <c r="H257" s="173"/>
      <c r="I257" s="170"/>
      <c r="J257" s="58"/>
      <c r="K257" s="231"/>
      <c r="L257" s="232"/>
      <c r="M257" s="169"/>
      <c r="N257" s="173"/>
      <c r="O257" s="170"/>
      <c r="P257" s="158"/>
      <c r="Q257" s="226"/>
      <c r="R257" s="155"/>
      <c r="S257" s="205"/>
      <c r="T257" s="155"/>
      <c r="U257" s="205"/>
      <c r="V257" s="155"/>
      <c r="AB257" s="44"/>
      <c r="AC257" s="1" t="str">
        <f>IF($Q257="","0",VLOOKUP($Q257,登録データ!$U$4:$V$19,2,FALSE))</f>
        <v>0</v>
      </c>
      <c r="AD257" s="1" t="str">
        <f t="shared" si="143"/>
        <v>00</v>
      </c>
      <c r="AE257" s="1" t="str">
        <f t="shared" si="144"/>
        <v/>
      </c>
      <c r="AF257" s="1" t="str">
        <f t="shared" si="141"/>
        <v>000000</v>
      </c>
      <c r="AG257" s="1" t="str">
        <f t="shared" si="142"/>
        <v/>
      </c>
      <c r="AH257" s="1">
        <f t="shared" si="145"/>
        <v>0</v>
      </c>
      <c r="AI257" s="197"/>
      <c r="AJ257" s="197"/>
    </row>
    <row r="258" spans="2:36" ht="19.5" thickTop="1">
      <c r="B258" s="122">
        <v>80</v>
      </c>
      <c r="C258" s="162"/>
      <c r="D258" s="165"/>
      <c r="E258" s="171"/>
      <c r="F258" s="166"/>
      <c r="G258" s="165"/>
      <c r="H258" s="171"/>
      <c r="I258" s="166"/>
      <c r="J258" s="55"/>
      <c r="K258" s="227"/>
      <c r="L258" s="228"/>
      <c r="M258" s="165"/>
      <c r="N258" s="171"/>
      <c r="O258" s="166"/>
      <c r="P258" s="156" t="s">
        <v>169</v>
      </c>
      <c r="Q258" s="159"/>
      <c r="R258" s="153"/>
      <c r="S258" s="156" t="str">
        <f t="shared" ref="S258" si="174">IF($Q258="","",IF(OR(RIGHT($Q258,1)="m",RIGHT($Q258,1)="H"),"分",""))</f>
        <v/>
      </c>
      <c r="T258" s="153"/>
      <c r="U258" s="156" t="str">
        <f t="shared" ref="U258" si="175">IF($Q258="","",IF(OR(RIGHT($Q258,1)="m",RIGHT($Q258,1)="H"),"秒","m"))</f>
        <v/>
      </c>
      <c r="V258" s="153"/>
      <c r="AB258" s="44"/>
      <c r="AC258" s="1" t="str">
        <f>IF($Q258="","0",VLOOKUP($Q258,登録データ!$U$4:$V$19,2,FALSE))</f>
        <v>0</v>
      </c>
      <c r="AD258" s="1" t="str">
        <f t="shared" si="143"/>
        <v>00</v>
      </c>
      <c r="AE258" s="1" t="str">
        <f t="shared" si="144"/>
        <v/>
      </c>
      <c r="AF258" s="1" t="str">
        <f t="shared" si="141"/>
        <v>000000</v>
      </c>
      <c r="AG258" s="1" t="str">
        <f t="shared" si="142"/>
        <v/>
      </c>
      <c r="AH258" s="1">
        <f t="shared" si="145"/>
        <v>0</v>
      </c>
      <c r="AI258" s="197" t="str">
        <f>IF($C258="","",IF($C258="@",0,IF(COUNTIF($C$21:$C$620,$C258)=1,0,1)))</f>
        <v/>
      </c>
      <c r="AJ258" s="197" t="str">
        <f>IF($M258="","",IF(OR($M258="東京都",$M258="北海道",$M258="大阪府",$M258="京都府",RIGHT($M258,1)="県"),0,1))</f>
        <v/>
      </c>
    </row>
    <row r="259" spans="2:36">
      <c r="B259" s="122"/>
      <c r="C259" s="163"/>
      <c r="D259" s="167"/>
      <c r="E259" s="172"/>
      <c r="F259" s="168"/>
      <c r="G259" s="167"/>
      <c r="H259" s="172"/>
      <c r="I259" s="168"/>
      <c r="J259" s="66"/>
      <c r="K259" s="229"/>
      <c r="L259" s="230"/>
      <c r="M259" s="167"/>
      <c r="N259" s="172"/>
      <c r="O259" s="168"/>
      <c r="P259" s="157"/>
      <c r="Q259" s="160"/>
      <c r="R259" s="154"/>
      <c r="S259" s="157"/>
      <c r="T259" s="154"/>
      <c r="U259" s="157"/>
      <c r="V259" s="154"/>
      <c r="AB259" s="44"/>
      <c r="AC259" s="1" t="str">
        <f>IF($Q259="","0",VLOOKUP($Q259,登録データ!$U$4:$V$19,2,FALSE))</f>
        <v>0</v>
      </c>
      <c r="AD259" s="1" t="str">
        <f t="shared" si="143"/>
        <v>00</v>
      </c>
      <c r="AE259" s="1" t="str">
        <f t="shared" si="144"/>
        <v/>
      </c>
      <c r="AF259" s="1" t="str">
        <f t="shared" si="141"/>
        <v>000000</v>
      </c>
      <c r="AG259" s="1" t="str">
        <f t="shared" si="142"/>
        <v/>
      </c>
      <c r="AH259" s="1">
        <f t="shared" si="145"/>
        <v>0</v>
      </c>
      <c r="AI259" s="197"/>
      <c r="AJ259" s="197"/>
    </row>
    <row r="260" spans="2:36" ht="19.5" thickBot="1">
      <c r="B260" s="196"/>
      <c r="C260" s="164"/>
      <c r="D260" s="169"/>
      <c r="E260" s="173"/>
      <c r="F260" s="170"/>
      <c r="G260" s="169"/>
      <c r="H260" s="173"/>
      <c r="I260" s="170"/>
      <c r="J260" s="58"/>
      <c r="K260" s="231"/>
      <c r="L260" s="232"/>
      <c r="M260" s="169"/>
      <c r="N260" s="173"/>
      <c r="O260" s="170"/>
      <c r="P260" s="158"/>
      <c r="Q260" s="226"/>
      <c r="R260" s="155"/>
      <c r="S260" s="205"/>
      <c r="T260" s="155"/>
      <c r="U260" s="205"/>
      <c r="V260" s="155"/>
      <c r="AB260" s="44"/>
      <c r="AC260" s="1" t="str">
        <f>IF($Q260="","0",VLOOKUP($Q260,登録データ!$U$4:$V$19,2,FALSE))</f>
        <v>0</v>
      </c>
      <c r="AD260" s="1" t="str">
        <f t="shared" si="143"/>
        <v>00</v>
      </c>
      <c r="AE260" s="1" t="str">
        <f t="shared" si="144"/>
        <v/>
      </c>
      <c r="AF260" s="1" t="str">
        <f t="shared" si="141"/>
        <v>000000</v>
      </c>
      <c r="AG260" s="1" t="str">
        <f t="shared" si="142"/>
        <v/>
      </c>
      <c r="AH260" s="1">
        <f t="shared" si="145"/>
        <v>0</v>
      </c>
      <c r="AI260" s="197"/>
      <c r="AJ260" s="197"/>
    </row>
    <row r="261" spans="2:36" ht="19.5" thickTop="1">
      <c r="B261" s="122">
        <v>81</v>
      </c>
      <c r="C261" s="162"/>
      <c r="D261" s="165"/>
      <c r="E261" s="171"/>
      <c r="F261" s="166"/>
      <c r="G261" s="165"/>
      <c r="H261" s="171"/>
      <c r="I261" s="166"/>
      <c r="J261" s="55"/>
      <c r="K261" s="227"/>
      <c r="L261" s="228"/>
      <c r="M261" s="165"/>
      <c r="N261" s="171"/>
      <c r="O261" s="166"/>
      <c r="P261" s="156" t="s">
        <v>169</v>
      </c>
      <c r="Q261" s="159"/>
      <c r="R261" s="153"/>
      <c r="S261" s="156" t="str">
        <f t="shared" ref="S261" si="176">IF($Q261="","",IF(OR(RIGHT($Q261,1)="m",RIGHT($Q261,1)="H"),"分",""))</f>
        <v/>
      </c>
      <c r="T261" s="153"/>
      <c r="U261" s="156" t="str">
        <f t="shared" ref="U261" si="177">IF($Q261="","",IF(OR(RIGHT($Q261,1)="m",RIGHT($Q261,1)="H"),"秒","m"))</f>
        <v/>
      </c>
      <c r="V261" s="153"/>
      <c r="AB261" s="44"/>
      <c r="AC261" s="1" t="str">
        <f>IF($Q261="","0",VLOOKUP($Q261,登録データ!$U$4:$V$19,2,FALSE))</f>
        <v>0</v>
      </c>
      <c r="AD261" s="1" t="str">
        <f t="shared" si="143"/>
        <v>00</v>
      </c>
      <c r="AE261" s="1" t="str">
        <f t="shared" si="144"/>
        <v/>
      </c>
      <c r="AF261" s="1" t="str">
        <f t="shared" si="141"/>
        <v>000000</v>
      </c>
      <c r="AG261" s="1" t="str">
        <f t="shared" si="142"/>
        <v/>
      </c>
      <c r="AH261" s="1">
        <f t="shared" si="145"/>
        <v>0</v>
      </c>
      <c r="AI261" s="197" t="str">
        <f>IF($C261="","",IF($C261="@",0,IF(COUNTIF($C$21:$C$620,$C261)=1,0,1)))</f>
        <v/>
      </c>
      <c r="AJ261" s="197" t="str">
        <f>IF($M261="","",IF(OR($M261="東京都",$M261="北海道",$M261="大阪府",$M261="京都府",RIGHT($M261,1)="県"),0,1))</f>
        <v/>
      </c>
    </row>
    <row r="262" spans="2:36">
      <c r="B262" s="122"/>
      <c r="C262" s="163"/>
      <c r="D262" s="167"/>
      <c r="E262" s="172"/>
      <c r="F262" s="168"/>
      <c r="G262" s="167"/>
      <c r="H262" s="172"/>
      <c r="I262" s="168"/>
      <c r="J262" s="66"/>
      <c r="K262" s="229"/>
      <c r="L262" s="230"/>
      <c r="M262" s="167"/>
      <c r="N262" s="172"/>
      <c r="O262" s="168"/>
      <c r="P262" s="157"/>
      <c r="Q262" s="160"/>
      <c r="R262" s="154"/>
      <c r="S262" s="157"/>
      <c r="T262" s="154"/>
      <c r="U262" s="157"/>
      <c r="V262" s="154"/>
      <c r="AB262" s="44"/>
      <c r="AC262" s="1" t="str">
        <f>IF($Q262="","0",VLOOKUP($Q262,登録データ!$U$4:$V$19,2,FALSE))</f>
        <v>0</v>
      </c>
      <c r="AD262" s="1" t="str">
        <f t="shared" si="143"/>
        <v>00</v>
      </c>
      <c r="AE262" s="1" t="str">
        <f t="shared" si="144"/>
        <v/>
      </c>
      <c r="AF262" s="1" t="str">
        <f t="shared" si="141"/>
        <v>000000</v>
      </c>
      <c r="AG262" s="1" t="str">
        <f t="shared" si="142"/>
        <v/>
      </c>
      <c r="AH262" s="1">
        <f t="shared" si="145"/>
        <v>0</v>
      </c>
      <c r="AI262" s="197"/>
      <c r="AJ262" s="197"/>
    </row>
    <row r="263" spans="2:36" ht="19.5" thickBot="1">
      <c r="B263" s="196"/>
      <c r="C263" s="164"/>
      <c r="D263" s="169"/>
      <c r="E263" s="173"/>
      <c r="F263" s="170"/>
      <c r="G263" s="169"/>
      <c r="H263" s="173"/>
      <c r="I263" s="170"/>
      <c r="J263" s="58"/>
      <c r="K263" s="231"/>
      <c r="L263" s="232"/>
      <c r="M263" s="169"/>
      <c r="N263" s="173"/>
      <c r="O263" s="170"/>
      <c r="P263" s="158"/>
      <c r="Q263" s="226"/>
      <c r="R263" s="155"/>
      <c r="S263" s="205"/>
      <c r="T263" s="155"/>
      <c r="U263" s="205"/>
      <c r="V263" s="155"/>
      <c r="AB263" s="44"/>
      <c r="AC263" s="1" t="str">
        <f>IF($Q263="","0",VLOOKUP($Q263,登録データ!$U$4:$V$19,2,FALSE))</f>
        <v>0</v>
      </c>
      <c r="AD263" s="1" t="str">
        <f t="shared" si="143"/>
        <v>00</v>
      </c>
      <c r="AE263" s="1" t="str">
        <f t="shared" si="144"/>
        <v/>
      </c>
      <c r="AF263" s="1" t="str">
        <f t="shared" si="141"/>
        <v>000000</v>
      </c>
      <c r="AG263" s="1" t="str">
        <f t="shared" si="142"/>
        <v/>
      </c>
      <c r="AH263" s="1">
        <f t="shared" si="145"/>
        <v>0</v>
      </c>
      <c r="AI263" s="197"/>
      <c r="AJ263" s="197"/>
    </row>
    <row r="264" spans="2:36" ht="19.5" thickTop="1">
      <c r="B264" s="122">
        <v>82</v>
      </c>
      <c r="C264" s="162"/>
      <c r="D264" s="165"/>
      <c r="E264" s="171"/>
      <c r="F264" s="166"/>
      <c r="G264" s="165"/>
      <c r="H264" s="171"/>
      <c r="I264" s="166"/>
      <c r="J264" s="55"/>
      <c r="K264" s="227"/>
      <c r="L264" s="228"/>
      <c r="M264" s="165"/>
      <c r="N264" s="171"/>
      <c r="O264" s="166"/>
      <c r="P264" s="156" t="s">
        <v>169</v>
      </c>
      <c r="Q264" s="159"/>
      <c r="R264" s="153"/>
      <c r="S264" s="156" t="str">
        <f t="shared" ref="S264" si="178">IF($Q264="","",IF(OR(RIGHT($Q264,1)="m",RIGHT($Q264,1)="H"),"分",""))</f>
        <v/>
      </c>
      <c r="T264" s="153"/>
      <c r="U264" s="156" t="str">
        <f t="shared" ref="U264" si="179">IF($Q264="","",IF(OR(RIGHT($Q264,1)="m",RIGHT($Q264,1)="H"),"秒","m"))</f>
        <v/>
      </c>
      <c r="V264" s="153"/>
      <c r="AB264" s="44"/>
      <c r="AC264" s="1" t="str">
        <f>IF($Q264="","0",VLOOKUP($Q264,登録データ!$U$4:$V$19,2,FALSE))</f>
        <v>0</v>
      </c>
      <c r="AD264" s="1" t="str">
        <f t="shared" si="143"/>
        <v>00</v>
      </c>
      <c r="AE264" s="1" t="str">
        <f t="shared" si="144"/>
        <v/>
      </c>
      <c r="AF264" s="1" t="str">
        <f t="shared" si="141"/>
        <v>000000</v>
      </c>
      <c r="AG264" s="1" t="str">
        <f t="shared" si="142"/>
        <v/>
      </c>
      <c r="AH264" s="1">
        <f t="shared" si="145"/>
        <v>0</v>
      </c>
      <c r="AI264" s="197" t="str">
        <f>IF($C264="","",IF($C264="@",0,IF(COUNTIF($C$21:$C$620,$C264)=1,0,1)))</f>
        <v/>
      </c>
      <c r="AJ264" s="197" t="str">
        <f>IF($M264="","",IF(OR($M264="東京都",$M264="北海道",$M264="大阪府",$M264="京都府",RIGHT($M264,1)="県"),0,1))</f>
        <v/>
      </c>
    </row>
    <row r="265" spans="2:36">
      <c r="B265" s="122"/>
      <c r="C265" s="163"/>
      <c r="D265" s="167"/>
      <c r="E265" s="172"/>
      <c r="F265" s="168"/>
      <c r="G265" s="167"/>
      <c r="H265" s="172"/>
      <c r="I265" s="168"/>
      <c r="J265" s="66"/>
      <c r="K265" s="229"/>
      <c r="L265" s="230"/>
      <c r="M265" s="167"/>
      <c r="N265" s="172"/>
      <c r="O265" s="168"/>
      <c r="P265" s="157"/>
      <c r="Q265" s="160"/>
      <c r="R265" s="154"/>
      <c r="S265" s="157"/>
      <c r="T265" s="154"/>
      <c r="U265" s="157"/>
      <c r="V265" s="154"/>
      <c r="AB265" s="44"/>
      <c r="AC265" s="1" t="str">
        <f>IF($Q265="","0",VLOOKUP($Q265,登録データ!$U$4:$V$19,2,FALSE))</f>
        <v>0</v>
      </c>
      <c r="AD265" s="1" t="str">
        <f t="shared" si="143"/>
        <v>00</v>
      </c>
      <c r="AE265" s="1" t="str">
        <f t="shared" si="144"/>
        <v/>
      </c>
      <c r="AF265" s="1" t="str">
        <f t="shared" si="141"/>
        <v>000000</v>
      </c>
      <c r="AG265" s="1" t="str">
        <f t="shared" si="142"/>
        <v/>
      </c>
      <c r="AH265" s="1">
        <f t="shared" si="145"/>
        <v>0</v>
      </c>
      <c r="AI265" s="197"/>
      <c r="AJ265" s="197"/>
    </row>
    <row r="266" spans="2:36" ht="19.5" thickBot="1">
      <c r="B266" s="196"/>
      <c r="C266" s="164"/>
      <c r="D266" s="169"/>
      <c r="E266" s="173"/>
      <c r="F266" s="170"/>
      <c r="G266" s="169"/>
      <c r="H266" s="173"/>
      <c r="I266" s="170"/>
      <c r="J266" s="58"/>
      <c r="K266" s="231"/>
      <c r="L266" s="232"/>
      <c r="M266" s="169"/>
      <c r="N266" s="173"/>
      <c r="O266" s="170"/>
      <c r="P266" s="158"/>
      <c r="Q266" s="226"/>
      <c r="R266" s="155"/>
      <c r="S266" s="205"/>
      <c r="T266" s="155"/>
      <c r="U266" s="205"/>
      <c r="V266" s="155"/>
      <c r="AB266" s="44"/>
      <c r="AC266" s="1" t="str">
        <f>IF($Q266="","0",VLOOKUP($Q266,登録データ!$U$4:$V$19,2,FALSE))</f>
        <v>0</v>
      </c>
      <c r="AD266" s="1" t="str">
        <f t="shared" si="143"/>
        <v>00</v>
      </c>
      <c r="AE266" s="1" t="str">
        <f t="shared" si="144"/>
        <v/>
      </c>
      <c r="AF266" s="1" t="str">
        <f t="shared" si="141"/>
        <v>000000</v>
      </c>
      <c r="AG266" s="1" t="str">
        <f t="shared" si="142"/>
        <v/>
      </c>
      <c r="AH266" s="1">
        <f t="shared" si="145"/>
        <v>0</v>
      </c>
      <c r="AI266" s="197"/>
      <c r="AJ266" s="197"/>
    </row>
    <row r="267" spans="2:36" ht="19.5" thickTop="1">
      <c r="B267" s="122">
        <v>83</v>
      </c>
      <c r="C267" s="162"/>
      <c r="D267" s="165"/>
      <c r="E267" s="171"/>
      <c r="F267" s="166"/>
      <c r="G267" s="165"/>
      <c r="H267" s="171"/>
      <c r="I267" s="166"/>
      <c r="J267" s="55"/>
      <c r="K267" s="227"/>
      <c r="L267" s="228"/>
      <c r="M267" s="165"/>
      <c r="N267" s="171"/>
      <c r="O267" s="166"/>
      <c r="P267" s="156" t="s">
        <v>169</v>
      </c>
      <c r="Q267" s="159"/>
      <c r="R267" s="153"/>
      <c r="S267" s="156" t="str">
        <f t="shared" ref="S267" si="180">IF($Q267="","",IF(OR(RIGHT($Q267,1)="m",RIGHT($Q267,1)="H"),"分",""))</f>
        <v/>
      </c>
      <c r="T267" s="153"/>
      <c r="U267" s="156" t="str">
        <f t="shared" ref="U267" si="181">IF($Q267="","",IF(OR(RIGHT($Q267,1)="m",RIGHT($Q267,1)="H"),"秒","m"))</f>
        <v/>
      </c>
      <c r="V267" s="153"/>
      <c r="AB267" s="44"/>
      <c r="AC267" s="1" t="str">
        <f>IF($Q267="","0",VLOOKUP($Q267,登録データ!$U$4:$V$19,2,FALSE))</f>
        <v>0</v>
      </c>
      <c r="AD267" s="1" t="str">
        <f t="shared" si="143"/>
        <v>00</v>
      </c>
      <c r="AE267" s="1" t="str">
        <f t="shared" si="144"/>
        <v/>
      </c>
      <c r="AF267" s="1" t="str">
        <f t="shared" si="141"/>
        <v>000000</v>
      </c>
      <c r="AG267" s="1" t="str">
        <f t="shared" si="142"/>
        <v/>
      </c>
      <c r="AH267" s="1">
        <f t="shared" si="145"/>
        <v>0</v>
      </c>
      <c r="AI267" s="197" t="str">
        <f>IF($C267="","",IF($C267="@",0,IF(COUNTIF($C$21:$C$620,$C267)=1,0,1)))</f>
        <v/>
      </c>
      <c r="AJ267" s="197" t="str">
        <f>IF($M267="","",IF(OR($M267="東京都",$M267="北海道",$M267="大阪府",$M267="京都府",RIGHT($M267,1)="県"),0,1))</f>
        <v/>
      </c>
    </row>
    <row r="268" spans="2:36">
      <c r="B268" s="122"/>
      <c r="C268" s="163"/>
      <c r="D268" s="167"/>
      <c r="E268" s="172"/>
      <c r="F268" s="168"/>
      <c r="G268" s="167"/>
      <c r="H268" s="172"/>
      <c r="I268" s="168"/>
      <c r="J268" s="66"/>
      <c r="K268" s="229"/>
      <c r="L268" s="230"/>
      <c r="M268" s="167"/>
      <c r="N268" s="172"/>
      <c r="O268" s="168"/>
      <c r="P268" s="157"/>
      <c r="Q268" s="160"/>
      <c r="R268" s="154"/>
      <c r="S268" s="157"/>
      <c r="T268" s="154"/>
      <c r="U268" s="157"/>
      <c r="V268" s="154"/>
      <c r="AB268" s="44"/>
      <c r="AC268" s="1" t="str">
        <f>IF($Q268="","0",VLOOKUP($Q268,登録データ!$U$4:$V$19,2,FALSE))</f>
        <v>0</v>
      </c>
      <c r="AD268" s="1" t="str">
        <f t="shared" si="143"/>
        <v>00</v>
      </c>
      <c r="AE268" s="1" t="str">
        <f t="shared" si="144"/>
        <v/>
      </c>
      <c r="AF268" s="1" t="str">
        <f t="shared" si="141"/>
        <v>000000</v>
      </c>
      <c r="AG268" s="1" t="str">
        <f t="shared" si="142"/>
        <v/>
      </c>
      <c r="AH268" s="1">
        <f t="shared" si="145"/>
        <v>0</v>
      </c>
      <c r="AI268" s="197"/>
      <c r="AJ268" s="197"/>
    </row>
    <row r="269" spans="2:36" ht="19.5" thickBot="1">
      <c r="B269" s="196"/>
      <c r="C269" s="164"/>
      <c r="D269" s="169"/>
      <c r="E269" s="173"/>
      <c r="F269" s="170"/>
      <c r="G269" s="169"/>
      <c r="H269" s="173"/>
      <c r="I269" s="170"/>
      <c r="J269" s="58"/>
      <c r="K269" s="231"/>
      <c r="L269" s="232"/>
      <c r="M269" s="169"/>
      <c r="N269" s="173"/>
      <c r="O269" s="170"/>
      <c r="P269" s="158"/>
      <c r="Q269" s="226"/>
      <c r="R269" s="155"/>
      <c r="S269" s="205"/>
      <c r="T269" s="155"/>
      <c r="U269" s="205"/>
      <c r="V269" s="155"/>
      <c r="AB269" s="44"/>
      <c r="AC269" s="1" t="str">
        <f>IF($Q269="","0",VLOOKUP($Q269,登録データ!$U$4:$V$19,2,FALSE))</f>
        <v>0</v>
      </c>
      <c r="AD269" s="1" t="str">
        <f t="shared" si="143"/>
        <v>00</v>
      </c>
      <c r="AE269" s="1" t="str">
        <f t="shared" si="144"/>
        <v/>
      </c>
      <c r="AF269" s="1" t="str">
        <f t="shared" si="141"/>
        <v>000000</v>
      </c>
      <c r="AG269" s="1" t="str">
        <f t="shared" si="142"/>
        <v/>
      </c>
      <c r="AH269" s="1">
        <f t="shared" si="145"/>
        <v>0</v>
      </c>
      <c r="AI269" s="197"/>
      <c r="AJ269" s="197"/>
    </row>
    <row r="270" spans="2:36" ht="19.5" thickTop="1">
      <c r="B270" s="122">
        <v>84</v>
      </c>
      <c r="C270" s="162"/>
      <c r="D270" s="165"/>
      <c r="E270" s="171"/>
      <c r="F270" s="166"/>
      <c r="G270" s="165"/>
      <c r="H270" s="171"/>
      <c r="I270" s="166"/>
      <c r="J270" s="55"/>
      <c r="K270" s="227"/>
      <c r="L270" s="228"/>
      <c r="M270" s="165"/>
      <c r="N270" s="171"/>
      <c r="O270" s="166"/>
      <c r="P270" s="156" t="s">
        <v>169</v>
      </c>
      <c r="Q270" s="159"/>
      <c r="R270" s="153"/>
      <c r="S270" s="156" t="str">
        <f t="shared" ref="S270" si="182">IF($Q270="","",IF(OR(RIGHT($Q270,1)="m",RIGHT($Q270,1)="H"),"分",""))</f>
        <v/>
      </c>
      <c r="T270" s="153"/>
      <c r="U270" s="156" t="str">
        <f t="shared" ref="U270" si="183">IF($Q270="","",IF(OR(RIGHT($Q270,1)="m",RIGHT($Q270,1)="H"),"秒","m"))</f>
        <v/>
      </c>
      <c r="V270" s="153"/>
      <c r="AB270" s="44"/>
      <c r="AC270" s="1" t="str">
        <f>IF($Q270="","0",VLOOKUP($Q270,登録データ!$U$4:$V$19,2,FALSE))</f>
        <v>0</v>
      </c>
      <c r="AD270" s="1" t="str">
        <f t="shared" si="143"/>
        <v>00</v>
      </c>
      <c r="AE270" s="1" t="str">
        <f t="shared" si="144"/>
        <v/>
      </c>
      <c r="AF270" s="1" t="str">
        <f t="shared" si="141"/>
        <v>000000</v>
      </c>
      <c r="AG270" s="1" t="str">
        <f t="shared" si="142"/>
        <v/>
      </c>
      <c r="AH270" s="1">
        <f t="shared" si="145"/>
        <v>0</v>
      </c>
      <c r="AI270" s="197" t="str">
        <f>IF($C270="","",IF($C270="@",0,IF(COUNTIF($C$21:$C$620,$C270)=1,0,1)))</f>
        <v/>
      </c>
      <c r="AJ270" s="197" t="str">
        <f>IF($M270="","",IF(OR($M270="東京都",$M270="北海道",$M270="大阪府",$M270="京都府",RIGHT($M270,1)="県"),0,1))</f>
        <v/>
      </c>
    </row>
    <row r="271" spans="2:36">
      <c r="B271" s="122"/>
      <c r="C271" s="163"/>
      <c r="D271" s="167"/>
      <c r="E271" s="172"/>
      <c r="F271" s="168"/>
      <c r="G271" s="167"/>
      <c r="H271" s="172"/>
      <c r="I271" s="168"/>
      <c r="J271" s="66"/>
      <c r="K271" s="229"/>
      <c r="L271" s="230"/>
      <c r="M271" s="167"/>
      <c r="N271" s="172"/>
      <c r="O271" s="168"/>
      <c r="P271" s="157"/>
      <c r="Q271" s="160"/>
      <c r="R271" s="154"/>
      <c r="S271" s="157"/>
      <c r="T271" s="154"/>
      <c r="U271" s="157"/>
      <c r="V271" s="154"/>
      <c r="AB271" s="44"/>
      <c r="AC271" s="1" t="str">
        <f>IF($Q271="","0",VLOOKUP($Q271,登録データ!$U$4:$V$19,2,FALSE))</f>
        <v>0</v>
      </c>
      <c r="AD271" s="1" t="str">
        <f t="shared" si="143"/>
        <v>00</v>
      </c>
      <c r="AE271" s="1" t="str">
        <f t="shared" si="144"/>
        <v/>
      </c>
      <c r="AF271" s="1" t="str">
        <f t="shared" si="141"/>
        <v>000000</v>
      </c>
      <c r="AG271" s="1" t="str">
        <f t="shared" si="142"/>
        <v/>
      </c>
      <c r="AH271" s="1">
        <f t="shared" si="145"/>
        <v>0</v>
      </c>
      <c r="AI271" s="197"/>
      <c r="AJ271" s="197"/>
    </row>
    <row r="272" spans="2:36" ht="19.5" thickBot="1">
      <c r="B272" s="196"/>
      <c r="C272" s="164"/>
      <c r="D272" s="169"/>
      <c r="E272" s="173"/>
      <c r="F272" s="170"/>
      <c r="G272" s="169"/>
      <c r="H272" s="173"/>
      <c r="I272" s="170"/>
      <c r="J272" s="58"/>
      <c r="K272" s="231"/>
      <c r="L272" s="232"/>
      <c r="M272" s="169"/>
      <c r="N272" s="173"/>
      <c r="O272" s="170"/>
      <c r="P272" s="158"/>
      <c r="Q272" s="226"/>
      <c r="R272" s="155"/>
      <c r="S272" s="205"/>
      <c r="T272" s="155"/>
      <c r="U272" s="205"/>
      <c r="V272" s="155"/>
      <c r="AB272" s="44"/>
      <c r="AC272" s="1" t="str">
        <f>IF($Q272="","0",VLOOKUP($Q272,登録データ!$U$4:$V$19,2,FALSE))</f>
        <v>0</v>
      </c>
      <c r="AD272" s="1" t="str">
        <f t="shared" si="143"/>
        <v>00</v>
      </c>
      <c r="AE272" s="1" t="str">
        <f t="shared" si="144"/>
        <v/>
      </c>
      <c r="AF272" s="1" t="str">
        <f t="shared" si="141"/>
        <v>000000</v>
      </c>
      <c r="AG272" s="1" t="str">
        <f t="shared" si="142"/>
        <v/>
      </c>
      <c r="AH272" s="1">
        <f t="shared" si="145"/>
        <v>0</v>
      </c>
      <c r="AI272" s="197"/>
      <c r="AJ272" s="197"/>
    </row>
    <row r="273" spans="2:36" ht="19.5" thickTop="1">
      <c r="B273" s="122">
        <v>85</v>
      </c>
      <c r="C273" s="162"/>
      <c r="D273" s="165"/>
      <c r="E273" s="171"/>
      <c r="F273" s="166"/>
      <c r="G273" s="165"/>
      <c r="H273" s="171"/>
      <c r="I273" s="166"/>
      <c r="J273" s="55"/>
      <c r="K273" s="227"/>
      <c r="L273" s="228"/>
      <c r="M273" s="165"/>
      <c r="N273" s="171"/>
      <c r="O273" s="166"/>
      <c r="P273" s="156" t="s">
        <v>169</v>
      </c>
      <c r="Q273" s="159"/>
      <c r="R273" s="153"/>
      <c r="S273" s="156" t="str">
        <f t="shared" ref="S273" si="184">IF($Q273="","",IF(OR(RIGHT($Q273,1)="m",RIGHT($Q273,1)="H"),"分",""))</f>
        <v/>
      </c>
      <c r="T273" s="153"/>
      <c r="U273" s="156" t="str">
        <f t="shared" ref="U273" si="185">IF($Q273="","",IF(OR(RIGHT($Q273,1)="m",RIGHT($Q273,1)="H"),"秒","m"))</f>
        <v/>
      </c>
      <c r="V273" s="153"/>
      <c r="AB273" s="44"/>
      <c r="AC273" s="1" t="str">
        <f>IF($Q273="","0",VLOOKUP($Q273,登録データ!$U$4:$V$19,2,FALSE))</f>
        <v>0</v>
      </c>
      <c r="AD273" s="1" t="str">
        <f t="shared" si="143"/>
        <v>00</v>
      </c>
      <c r="AE273" s="1" t="str">
        <f t="shared" si="144"/>
        <v/>
      </c>
      <c r="AF273" s="1" t="str">
        <f t="shared" si="141"/>
        <v>000000</v>
      </c>
      <c r="AG273" s="1" t="str">
        <f t="shared" si="142"/>
        <v/>
      </c>
      <c r="AH273" s="1">
        <f t="shared" si="145"/>
        <v>0</v>
      </c>
      <c r="AI273" s="197" t="str">
        <f>IF($C273="","",IF($C273="@",0,IF(COUNTIF($C$21:$C$620,$C273)=1,0,1)))</f>
        <v/>
      </c>
      <c r="AJ273" s="197" t="str">
        <f>IF($M273="","",IF(OR($M273="東京都",$M273="北海道",$M273="大阪府",$M273="京都府",RIGHT($M273,1)="県"),0,1))</f>
        <v/>
      </c>
    </row>
    <row r="274" spans="2:36">
      <c r="B274" s="122"/>
      <c r="C274" s="163"/>
      <c r="D274" s="167"/>
      <c r="E274" s="172"/>
      <c r="F274" s="168"/>
      <c r="G274" s="167"/>
      <c r="H274" s="172"/>
      <c r="I274" s="168"/>
      <c r="J274" s="66"/>
      <c r="K274" s="229"/>
      <c r="L274" s="230"/>
      <c r="M274" s="167"/>
      <c r="N274" s="172"/>
      <c r="O274" s="168"/>
      <c r="P274" s="157"/>
      <c r="Q274" s="160"/>
      <c r="R274" s="154"/>
      <c r="S274" s="157"/>
      <c r="T274" s="154"/>
      <c r="U274" s="157"/>
      <c r="V274" s="154"/>
      <c r="AB274" s="44"/>
      <c r="AC274" s="1" t="str">
        <f>IF($Q274="","0",VLOOKUP($Q274,登録データ!$U$4:$V$19,2,FALSE))</f>
        <v>0</v>
      </c>
      <c r="AD274" s="1" t="str">
        <f t="shared" si="143"/>
        <v>00</v>
      </c>
      <c r="AE274" s="1" t="str">
        <f t="shared" si="144"/>
        <v/>
      </c>
      <c r="AF274" s="1" t="str">
        <f t="shared" si="141"/>
        <v>000000</v>
      </c>
      <c r="AG274" s="1" t="str">
        <f t="shared" si="142"/>
        <v/>
      </c>
      <c r="AH274" s="1">
        <f t="shared" si="145"/>
        <v>0</v>
      </c>
      <c r="AI274" s="197"/>
      <c r="AJ274" s="197"/>
    </row>
    <row r="275" spans="2:36" ht="19.5" thickBot="1">
      <c r="B275" s="196"/>
      <c r="C275" s="164"/>
      <c r="D275" s="169"/>
      <c r="E275" s="173"/>
      <c r="F275" s="170"/>
      <c r="G275" s="169"/>
      <c r="H275" s="173"/>
      <c r="I275" s="170"/>
      <c r="J275" s="58"/>
      <c r="K275" s="231"/>
      <c r="L275" s="232"/>
      <c r="M275" s="169"/>
      <c r="N275" s="173"/>
      <c r="O275" s="170"/>
      <c r="P275" s="158"/>
      <c r="Q275" s="226"/>
      <c r="R275" s="155"/>
      <c r="S275" s="205"/>
      <c r="T275" s="155"/>
      <c r="U275" s="205"/>
      <c r="V275" s="155"/>
      <c r="AB275" s="44"/>
      <c r="AC275" s="1" t="str">
        <f>IF($Q275="","0",VLOOKUP($Q275,登録データ!$U$4:$V$19,2,FALSE))</f>
        <v>0</v>
      </c>
      <c r="AD275" s="1" t="str">
        <f t="shared" si="143"/>
        <v>00</v>
      </c>
      <c r="AE275" s="1" t="str">
        <f t="shared" si="144"/>
        <v/>
      </c>
      <c r="AF275" s="1" t="str">
        <f t="shared" si="141"/>
        <v>000000</v>
      </c>
      <c r="AG275" s="1" t="str">
        <f t="shared" si="142"/>
        <v/>
      </c>
      <c r="AH275" s="1">
        <f t="shared" si="145"/>
        <v>0</v>
      </c>
      <c r="AI275" s="197"/>
      <c r="AJ275" s="197"/>
    </row>
    <row r="276" spans="2:36" ht="19.5" thickTop="1">
      <c r="B276" s="122">
        <v>86</v>
      </c>
      <c r="C276" s="162"/>
      <c r="D276" s="165"/>
      <c r="E276" s="171"/>
      <c r="F276" s="166"/>
      <c r="G276" s="165"/>
      <c r="H276" s="171"/>
      <c r="I276" s="166"/>
      <c r="J276" s="55"/>
      <c r="K276" s="227"/>
      <c r="L276" s="228"/>
      <c r="M276" s="165"/>
      <c r="N276" s="171"/>
      <c r="O276" s="166"/>
      <c r="P276" s="156" t="s">
        <v>169</v>
      </c>
      <c r="Q276" s="159"/>
      <c r="R276" s="153"/>
      <c r="S276" s="156" t="str">
        <f t="shared" ref="S276" si="186">IF($Q276="","",IF(OR(RIGHT($Q276,1)="m",RIGHT($Q276,1)="H"),"分",""))</f>
        <v/>
      </c>
      <c r="T276" s="153"/>
      <c r="U276" s="156" t="str">
        <f t="shared" ref="U276" si="187">IF($Q276="","",IF(OR(RIGHT($Q276,1)="m",RIGHT($Q276,1)="H"),"秒","m"))</f>
        <v/>
      </c>
      <c r="V276" s="153"/>
      <c r="AB276" s="44"/>
      <c r="AC276" s="1" t="str">
        <f>IF($Q276="","0",VLOOKUP($Q276,登録データ!$U$4:$V$19,2,FALSE))</f>
        <v>0</v>
      </c>
      <c r="AD276" s="1" t="str">
        <f t="shared" si="143"/>
        <v>00</v>
      </c>
      <c r="AE276" s="1" t="str">
        <f t="shared" si="144"/>
        <v/>
      </c>
      <c r="AF276" s="1" t="str">
        <f t="shared" si="141"/>
        <v>000000</v>
      </c>
      <c r="AG276" s="1" t="str">
        <f t="shared" si="142"/>
        <v/>
      </c>
      <c r="AH276" s="1">
        <f t="shared" si="145"/>
        <v>0</v>
      </c>
      <c r="AI276" s="197" t="str">
        <f>IF($C276="","",IF($C276="@",0,IF(COUNTIF($C$21:$C$620,$C276)=1,0,1)))</f>
        <v/>
      </c>
      <c r="AJ276" s="197" t="str">
        <f>IF($M276="","",IF(OR($M276="東京都",$M276="北海道",$M276="大阪府",$M276="京都府",RIGHT($M276,1)="県"),0,1))</f>
        <v/>
      </c>
    </row>
    <row r="277" spans="2:36">
      <c r="B277" s="122"/>
      <c r="C277" s="163"/>
      <c r="D277" s="167"/>
      <c r="E277" s="172"/>
      <c r="F277" s="168"/>
      <c r="G277" s="167"/>
      <c r="H277" s="172"/>
      <c r="I277" s="168"/>
      <c r="J277" s="66"/>
      <c r="K277" s="229"/>
      <c r="L277" s="230"/>
      <c r="M277" s="167"/>
      <c r="N277" s="172"/>
      <c r="O277" s="168"/>
      <c r="P277" s="157"/>
      <c r="Q277" s="160"/>
      <c r="R277" s="154"/>
      <c r="S277" s="157"/>
      <c r="T277" s="154"/>
      <c r="U277" s="157"/>
      <c r="V277" s="154"/>
      <c r="AB277" s="44"/>
      <c r="AC277" s="1" t="str">
        <f>IF($Q277="","0",VLOOKUP($Q277,登録データ!$U$4:$V$19,2,FALSE))</f>
        <v>0</v>
      </c>
      <c r="AD277" s="1" t="str">
        <f t="shared" si="143"/>
        <v>00</v>
      </c>
      <c r="AE277" s="1" t="str">
        <f t="shared" si="144"/>
        <v/>
      </c>
      <c r="AF277" s="1" t="str">
        <f t="shared" ref="AF277:AF340" si="188">IF($AE277=2,IF($T277="","0000",CONCATENATE(RIGHT($T277+100,2),$AD277)),IF($T277="","000000",CONCATENATE(RIGHT($R277+100,2),RIGHT($T277+100,2),$AD277)))</f>
        <v>000000</v>
      </c>
      <c r="AG277" s="1" t="str">
        <f t="shared" ref="AG277:AG340" si="189">IF($Q277="","",CONCATENATE($AC277," ",IF($AE277=1,RIGHT($AF277+10000000,7),RIGHT($AF277+100000,5))))</f>
        <v/>
      </c>
      <c r="AH277" s="1">
        <f t="shared" si="145"/>
        <v>0</v>
      </c>
      <c r="AI277" s="197"/>
      <c r="AJ277" s="197"/>
    </row>
    <row r="278" spans="2:36" ht="19.5" thickBot="1">
      <c r="B278" s="196"/>
      <c r="C278" s="164"/>
      <c r="D278" s="169"/>
      <c r="E278" s="173"/>
      <c r="F278" s="170"/>
      <c r="G278" s="169"/>
      <c r="H278" s="173"/>
      <c r="I278" s="170"/>
      <c r="J278" s="58"/>
      <c r="K278" s="231"/>
      <c r="L278" s="232"/>
      <c r="M278" s="169"/>
      <c r="N278" s="173"/>
      <c r="O278" s="170"/>
      <c r="P278" s="158"/>
      <c r="Q278" s="226"/>
      <c r="R278" s="155"/>
      <c r="S278" s="205"/>
      <c r="T278" s="155"/>
      <c r="U278" s="205"/>
      <c r="V278" s="155"/>
      <c r="AB278" s="44"/>
      <c r="AC278" s="1" t="str">
        <f>IF($Q278="","0",VLOOKUP($Q278,登録データ!$U$4:$V$19,2,FALSE))</f>
        <v>0</v>
      </c>
      <c r="AD278" s="1" t="str">
        <f t="shared" ref="AD278:AD341" si="190">IF($V278="","00",IF(LEN($V278)=1,$V278*10,$V278))</f>
        <v>00</v>
      </c>
      <c r="AE278" s="1" t="str">
        <f t="shared" ref="AE278:AE341" si="191">IF($Q278="","",IF(OR(RIGHT($Q278,1)="m",RIGHT($Q278,1)="H"),1,2))</f>
        <v/>
      </c>
      <c r="AF278" s="1" t="str">
        <f t="shared" si="188"/>
        <v>000000</v>
      </c>
      <c r="AG278" s="1" t="str">
        <f t="shared" si="189"/>
        <v/>
      </c>
      <c r="AH278" s="1">
        <f t="shared" ref="AH278:AH341" si="192">IF(OR(RIGHT($Q278,1)="m",RIGHT($Q278,1)="H",RIGHT($Q278,1)="W",RIGHT($Q278,1)="C"),IF(VALUE($T278)&gt;59,1,0),0)</f>
        <v>0</v>
      </c>
      <c r="AI278" s="197"/>
      <c r="AJ278" s="197"/>
    </row>
    <row r="279" spans="2:36" ht="19.5" thickTop="1">
      <c r="B279" s="122">
        <v>87</v>
      </c>
      <c r="C279" s="162"/>
      <c r="D279" s="165"/>
      <c r="E279" s="171"/>
      <c r="F279" s="166"/>
      <c r="G279" s="165"/>
      <c r="H279" s="171"/>
      <c r="I279" s="166"/>
      <c r="J279" s="55"/>
      <c r="K279" s="227"/>
      <c r="L279" s="228"/>
      <c r="M279" s="165"/>
      <c r="N279" s="171"/>
      <c r="O279" s="166"/>
      <c r="P279" s="156" t="s">
        <v>169</v>
      </c>
      <c r="Q279" s="159"/>
      <c r="R279" s="153"/>
      <c r="S279" s="156" t="str">
        <f t="shared" ref="S279" si="193">IF($Q279="","",IF(OR(RIGHT($Q279,1)="m",RIGHT($Q279,1)="H"),"分",""))</f>
        <v/>
      </c>
      <c r="T279" s="153"/>
      <c r="U279" s="156" t="str">
        <f t="shared" ref="U279" si="194">IF($Q279="","",IF(OR(RIGHT($Q279,1)="m",RIGHT($Q279,1)="H"),"秒","m"))</f>
        <v/>
      </c>
      <c r="V279" s="153"/>
      <c r="AB279" s="44"/>
      <c r="AC279" s="1" t="str">
        <f>IF($Q279="","0",VLOOKUP($Q279,登録データ!$U$4:$V$19,2,FALSE))</f>
        <v>0</v>
      </c>
      <c r="AD279" s="1" t="str">
        <f t="shared" si="190"/>
        <v>00</v>
      </c>
      <c r="AE279" s="1" t="str">
        <f t="shared" si="191"/>
        <v/>
      </c>
      <c r="AF279" s="1" t="str">
        <f t="shared" si="188"/>
        <v>000000</v>
      </c>
      <c r="AG279" s="1" t="str">
        <f t="shared" si="189"/>
        <v/>
      </c>
      <c r="AH279" s="1">
        <f t="shared" si="192"/>
        <v>0</v>
      </c>
      <c r="AI279" s="197" t="str">
        <f>IF($C279="","",IF($C279="@",0,IF(COUNTIF($C$21:$C$620,$C279)=1,0,1)))</f>
        <v/>
      </c>
      <c r="AJ279" s="197" t="str">
        <f>IF($M279="","",IF(OR($M279="東京都",$M279="北海道",$M279="大阪府",$M279="京都府",RIGHT($M279,1)="県"),0,1))</f>
        <v/>
      </c>
    </row>
    <row r="280" spans="2:36">
      <c r="B280" s="122"/>
      <c r="C280" s="163"/>
      <c r="D280" s="167"/>
      <c r="E280" s="172"/>
      <c r="F280" s="168"/>
      <c r="G280" s="167"/>
      <c r="H280" s="172"/>
      <c r="I280" s="168"/>
      <c r="J280" s="66"/>
      <c r="K280" s="229"/>
      <c r="L280" s="230"/>
      <c r="M280" s="167"/>
      <c r="N280" s="172"/>
      <c r="O280" s="168"/>
      <c r="P280" s="157"/>
      <c r="Q280" s="160"/>
      <c r="R280" s="154"/>
      <c r="S280" s="157"/>
      <c r="T280" s="154"/>
      <c r="U280" s="157"/>
      <c r="V280" s="154"/>
      <c r="AB280" s="44"/>
      <c r="AC280" s="1" t="str">
        <f>IF($Q280="","0",VLOOKUP($Q280,登録データ!$U$4:$V$19,2,FALSE))</f>
        <v>0</v>
      </c>
      <c r="AD280" s="1" t="str">
        <f t="shared" si="190"/>
        <v>00</v>
      </c>
      <c r="AE280" s="1" t="str">
        <f t="shared" si="191"/>
        <v/>
      </c>
      <c r="AF280" s="1" t="str">
        <f t="shared" si="188"/>
        <v>000000</v>
      </c>
      <c r="AG280" s="1" t="str">
        <f t="shared" si="189"/>
        <v/>
      </c>
      <c r="AH280" s="1">
        <f t="shared" si="192"/>
        <v>0</v>
      </c>
      <c r="AI280" s="197"/>
      <c r="AJ280" s="197"/>
    </row>
    <row r="281" spans="2:36" ht="19.5" thickBot="1">
      <c r="B281" s="196"/>
      <c r="C281" s="164"/>
      <c r="D281" s="169"/>
      <c r="E281" s="173"/>
      <c r="F281" s="170"/>
      <c r="G281" s="169"/>
      <c r="H281" s="173"/>
      <c r="I281" s="170"/>
      <c r="J281" s="58"/>
      <c r="K281" s="231"/>
      <c r="L281" s="232"/>
      <c r="M281" s="169"/>
      <c r="N281" s="173"/>
      <c r="O281" s="170"/>
      <c r="P281" s="158"/>
      <c r="Q281" s="226"/>
      <c r="R281" s="155"/>
      <c r="S281" s="205"/>
      <c r="T281" s="155"/>
      <c r="U281" s="205"/>
      <c r="V281" s="155"/>
      <c r="AB281" s="44"/>
      <c r="AC281" s="1" t="str">
        <f>IF($Q281="","0",VLOOKUP($Q281,登録データ!$U$4:$V$19,2,FALSE))</f>
        <v>0</v>
      </c>
      <c r="AD281" s="1" t="str">
        <f t="shared" si="190"/>
        <v>00</v>
      </c>
      <c r="AE281" s="1" t="str">
        <f t="shared" si="191"/>
        <v/>
      </c>
      <c r="AF281" s="1" t="str">
        <f t="shared" si="188"/>
        <v>000000</v>
      </c>
      <c r="AG281" s="1" t="str">
        <f t="shared" si="189"/>
        <v/>
      </c>
      <c r="AH281" s="1">
        <f t="shared" si="192"/>
        <v>0</v>
      </c>
      <c r="AI281" s="197"/>
      <c r="AJ281" s="197"/>
    </row>
    <row r="282" spans="2:36" ht="19.5" thickTop="1">
      <c r="B282" s="122">
        <v>88</v>
      </c>
      <c r="C282" s="162"/>
      <c r="D282" s="165"/>
      <c r="E282" s="171"/>
      <c r="F282" s="166"/>
      <c r="G282" s="165"/>
      <c r="H282" s="171"/>
      <c r="I282" s="166"/>
      <c r="J282" s="55"/>
      <c r="K282" s="227"/>
      <c r="L282" s="228"/>
      <c r="M282" s="165"/>
      <c r="N282" s="171"/>
      <c r="O282" s="166"/>
      <c r="P282" s="156" t="s">
        <v>169</v>
      </c>
      <c r="Q282" s="159"/>
      <c r="R282" s="153"/>
      <c r="S282" s="156" t="str">
        <f t="shared" ref="S282" si="195">IF($Q282="","",IF(OR(RIGHT($Q282,1)="m",RIGHT($Q282,1)="H"),"分",""))</f>
        <v/>
      </c>
      <c r="T282" s="153"/>
      <c r="U282" s="156" t="str">
        <f t="shared" ref="U282" si="196">IF($Q282="","",IF(OR(RIGHT($Q282,1)="m",RIGHT($Q282,1)="H"),"秒","m"))</f>
        <v/>
      </c>
      <c r="V282" s="153"/>
      <c r="AB282" s="44"/>
      <c r="AC282" s="1" t="str">
        <f>IF($Q282="","0",VLOOKUP($Q282,登録データ!$U$4:$V$19,2,FALSE))</f>
        <v>0</v>
      </c>
      <c r="AD282" s="1" t="str">
        <f t="shared" si="190"/>
        <v>00</v>
      </c>
      <c r="AE282" s="1" t="str">
        <f t="shared" si="191"/>
        <v/>
      </c>
      <c r="AF282" s="1" t="str">
        <f t="shared" si="188"/>
        <v>000000</v>
      </c>
      <c r="AG282" s="1" t="str">
        <f t="shared" si="189"/>
        <v/>
      </c>
      <c r="AH282" s="1">
        <f t="shared" si="192"/>
        <v>0</v>
      </c>
      <c r="AI282" s="197" t="str">
        <f>IF($C282="","",IF($C282="@",0,IF(COUNTIF($C$21:$C$620,$C282)=1,0,1)))</f>
        <v/>
      </c>
      <c r="AJ282" s="197" t="str">
        <f>IF($M282="","",IF(OR($M282="東京都",$M282="北海道",$M282="大阪府",$M282="京都府",RIGHT($M282,1)="県"),0,1))</f>
        <v/>
      </c>
    </row>
    <row r="283" spans="2:36">
      <c r="B283" s="122"/>
      <c r="C283" s="163"/>
      <c r="D283" s="167"/>
      <c r="E283" s="172"/>
      <c r="F283" s="168"/>
      <c r="G283" s="167"/>
      <c r="H283" s="172"/>
      <c r="I283" s="168"/>
      <c r="J283" s="66"/>
      <c r="K283" s="229"/>
      <c r="L283" s="230"/>
      <c r="M283" s="167"/>
      <c r="N283" s="172"/>
      <c r="O283" s="168"/>
      <c r="P283" s="157"/>
      <c r="Q283" s="160"/>
      <c r="R283" s="154"/>
      <c r="S283" s="157"/>
      <c r="T283" s="154"/>
      <c r="U283" s="157"/>
      <c r="V283" s="154"/>
      <c r="AB283" s="44"/>
      <c r="AC283" s="1" t="str">
        <f>IF($Q283="","0",VLOOKUP($Q283,登録データ!$U$4:$V$19,2,FALSE))</f>
        <v>0</v>
      </c>
      <c r="AD283" s="1" t="str">
        <f t="shared" si="190"/>
        <v>00</v>
      </c>
      <c r="AE283" s="1" t="str">
        <f t="shared" si="191"/>
        <v/>
      </c>
      <c r="AF283" s="1" t="str">
        <f t="shared" si="188"/>
        <v>000000</v>
      </c>
      <c r="AG283" s="1" t="str">
        <f t="shared" si="189"/>
        <v/>
      </c>
      <c r="AH283" s="1">
        <f t="shared" si="192"/>
        <v>0</v>
      </c>
      <c r="AI283" s="197"/>
      <c r="AJ283" s="197"/>
    </row>
    <row r="284" spans="2:36" ht="19.5" thickBot="1">
      <c r="B284" s="196"/>
      <c r="C284" s="164"/>
      <c r="D284" s="169"/>
      <c r="E284" s="173"/>
      <c r="F284" s="170"/>
      <c r="G284" s="169"/>
      <c r="H284" s="173"/>
      <c r="I284" s="170"/>
      <c r="J284" s="58"/>
      <c r="K284" s="231"/>
      <c r="L284" s="232"/>
      <c r="M284" s="169"/>
      <c r="N284" s="173"/>
      <c r="O284" s="170"/>
      <c r="P284" s="158"/>
      <c r="Q284" s="226"/>
      <c r="R284" s="155"/>
      <c r="S284" s="205"/>
      <c r="T284" s="155"/>
      <c r="U284" s="205"/>
      <c r="V284" s="155"/>
      <c r="AB284" s="44"/>
      <c r="AC284" s="1" t="str">
        <f>IF($Q284="","0",VLOOKUP($Q284,登録データ!$U$4:$V$19,2,FALSE))</f>
        <v>0</v>
      </c>
      <c r="AD284" s="1" t="str">
        <f t="shared" si="190"/>
        <v>00</v>
      </c>
      <c r="AE284" s="1" t="str">
        <f t="shared" si="191"/>
        <v/>
      </c>
      <c r="AF284" s="1" t="str">
        <f t="shared" si="188"/>
        <v>000000</v>
      </c>
      <c r="AG284" s="1" t="str">
        <f t="shared" si="189"/>
        <v/>
      </c>
      <c r="AH284" s="1">
        <f t="shared" si="192"/>
        <v>0</v>
      </c>
      <c r="AI284" s="197"/>
      <c r="AJ284" s="197"/>
    </row>
    <row r="285" spans="2:36" ht="19.5" thickTop="1">
      <c r="B285" s="122">
        <v>89</v>
      </c>
      <c r="C285" s="162"/>
      <c r="D285" s="165"/>
      <c r="E285" s="171"/>
      <c r="F285" s="166"/>
      <c r="G285" s="165"/>
      <c r="H285" s="171"/>
      <c r="I285" s="166"/>
      <c r="J285" s="55"/>
      <c r="K285" s="227"/>
      <c r="L285" s="228"/>
      <c r="M285" s="165"/>
      <c r="N285" s="171"/>
      <c r="O285" s="166"/>
      <c r="P285" s="156" t="s">
        <v>169</v>
      </c>
      <c r="Q285" s="159"/>
      <c r="R285" s="153"/>
      <c r="S285" s="156" t="str">
        <f t="shared" ref="S285" si="197">IF($Q285="","",IF(OR(RIGHT($Q285,1)="m",RIGHT($Q285,1)="H"),"分",""))</f>
        <v/>
      </c>
      <c r="T285" s="153"/>
      <c r="U285" s="156" t="str">
        <f t="shared" ref="U285" si="198">IF($Q285="","",IF(OR(RIGHT($Q285,1)="m",RIGHT($Q285,1)="H"),"秒","m"))</f>
        <v/>
      </c>
      <c r="V285" s="153"/>
      <c r="AB285" s="44"/>
      <c r="AC285" s="1" t="str">
        <f>IF($Q285="","0",VLOOKUP($Q285,登録データ!$U$4:$V$19,2,FALSE))</f>
        <v>0</v>
      </c>
      <c r="AD285" s="1" t="str">
        <f t="shared" si="190"/>
        <v>00</v>
      </c>
      <c r="AE285" s="1" t="str">
        <f t="shared" si="191"/>
        <v/>
      </c>
      <c r="AF285" s="1" t="str">
        <f t="shared" si="188"/>
        <v>000000</v>
      </c>
      <c r="AG285" s="1" t="str">
        <f t="shared" si="189"/>
        <v/>
      </c>
      <c r="AH285" s="1">
        <f t="shared" si="192"/>
        <v>0</v>
      </c>
      <c r="AI285" s="197" t="str">
        <f>IF($C285="","",IF($C285="@",0,IF(COUNTIF($C$21:$C$620,$C285)=1,0,1)))</f>
        <v/>
      </c>
      <c r="AJ285" s="197" t="str">
        <f>IF($M285="","",IF(OR($M285="東京都",$M285="北海道",$M285="大阪府",$M285="京都府",RIGHT($M285,1)="県"),0,1))</f>
        <v/>
      </c>
    </row>
    <row r="286" spans="2:36">
      <c r="B286" s="122"/>
      <c r="C286" s="163"/>
      <c r="D286" s="167"/>
      <c r="E286" s="172"/>
      <c r="F286" s="168"/>
      <c r="G286" s="167"/>
      <c r="H286" s="172"/>
      <c r="I286" s="168"/>
      <c r="J286" s="66"/>
      <c r="K286" s="229"/>
      <c r="L286" s="230"/>
      <c r="M286" s="167"/>
      <c r="N286" s="172"/>
      <c r="O286" s="168"/>
      <c r="P286" s="157"/>
      <c r="Q286" s="160"/>
      <c r="R286" s="154"/>
      <c r="S286" s="157"/>
      <c r="T286" s="154"/>
      <c r="U286" s="157"/>
      <c r="V286" s="154"/>
      <c r="AB286" s="44"/>
      <c r="AC286" s="1" t="str">
        <f>IF($Q286="","0",VLOOKUP($Q286,登録データ!$U$4:$V$19,2,FALSE))</f>
        <v>0</v>
      </c>
      <c r="AD286" s="1" t="str">
        <f t="shared" si="190"/>
        <v>00</v>
      </c>
      <c r="AE286" s="1" t="str">
        <f t="shared" si="191"/>
        <v/>
      </c>
      <c r="AF286" s="1" t="str">
        <f t="shared" si="188"/>
        <v>000000</v>
      </c>
      <c r="AG286" s="1" t="str">
        <f t="shared" si="189"/>
        <v/>
      </c>
      <c r="AH286" s="1">
        <f t="shared" si="192"/>
        <v>0</v>
      </c>
      <c r="AI286" s="197"/>
      <c r="AJ286" s="197"/>
    </row>
    <row r="287" spans="2:36" ht="19.5" thickBot="1">
      <c r="B287" s="196"/>
      <c r="C287" s="164"/>
      <c r="D287" s="169"/>
      <c r="E287" s="173"/>
      <c r="F287" s="170"/>
      <c r="G287" s="169"/>
      <c r="H287" s="173"/>
      <c r="I287" s="170"/>
      <c r="J287" s="58"/>
      <c r="K287" s="231"/>
      <c r="L287" s="232"/>
      <c r="M287" s="169"/>
      <c r="N287" s="173"/>
      <c r="O287" s="170"/>
      <c r="P287" s="158"/>
      <c r="Q287" s="226"/>
      <c r="R287" s="155"/>
      <c r="S287" s="205"/>
      <c r="T287" s="155"/>
      <c r="U287" s="205"/>
      <c r="V287" s="155"/>
      <c r="AB287" s="44"/>
      <c r="AC287" s="1" t="str">
        <f>IF($Q287="","0",VLOOKUP($Q287,登録データ!$U$4:$V$19,2,FALSE))</f>
        <v>0</v>
      </c>
      <c r="AD287" s="1" t="str">
        <f t="shared" si="190"/>
        <v>00</v>
      </c>
      <c r="AE287" s="1" t="str">
        <f t="shared" si="191"/>
        <v/>
      </c>
      <c r="AF287" s="1" t="str">
        <f t="shared" si="188"/>
        <v>000000</v>
      </c>
      <c r="AG287" s="1" t="str">
        <f t="shared" si="189"/>
        <v/>
      </c>
      <c r="AH287" s="1">
        <f t="shared" si="192"/>
        <v>0</v>
      </c>
      <c r="AI287" s="197"/>
      <c r="AJ287" s="197"/>
    </row>
    <row r="288" spans="2:36" ht="19.5" thickTop="1">
      <c r="B288" s="122">
        <v>90</v>
      </c>
      <c r="C288" s="162"/>
      <c r="D288" s="165"/>
      <c r="E288" s="171"/>
      <c r="F288" s="166"/>
      <c r="G288" s="165"/>
      <c r="H288" s="171"/>
      <c r="I288" s="166"/>
      <c r="J288" s="55"/>
      <c r="K288" s="227"/>
      <c r="L288" s="228"/>
      <c r="M288" s="165"/>
      <c r="N288" s="171"/>
      <c r="O288" s="166"/>
      <c r="P288" s="156" t="s">
        <v>169</v>
      </c>
      <c r="Q288" s="159"/>
      <c r="R288" s="153"/>
      <c r="S288" s="156" t="str">
        <f t="shared" ref="S288" si="199">IF($Q288="","",IF(OR(RIGHT($Q288,1)="m",RIGHT($Q288,1)="H"),"分",""))</f>
        <v/>
      </c>
      <c r="T288" s="153"/>
      <c r="U288" s="156" t="str">
        <f t="shared" ref="U288" si="200">IF($Q288="","",IF(OR(RIGHT($Q288,1)="m",RIGHT($Q288,1)="H"),"秒","m"))</f>
        <v/>
      </c>
      <c r="V288" s="153"/>
      <c r="AB288" s="44"/>
      <c r="AC288" s="1" t="str">
        <f>IF($Q288="","0",VLOOKUP($Q288,登録データ!$U$4:$V$19,2,FALSE))</f>
        <v>0</v>
      </c>
      <c r="AD288" s="1" t="str">
        <f t="shared" si="190"/>
        <v>00</v>
      </c>
      <c r="AE288" s="1" t="str">
        <f t="shared" si="191"/>
        <v/>
      </c>
      <c r="AF288" s="1" t="str">
        <f t="shared" si="188"/>
        <v>000000</v>
      </c>
      <c r="AG288" s="1" t="str">
        <f t="shared" si="189"/>
        <v/>
      </c>
      <c r="AH288" s="1">
        <f t="shared" si="192"/>
        <v>0</v>
      </c>
      <c r="AI288" s="197" t="str">
        <f>IF($C288="","",IF($C288="@",0,IF(COUNTIF($C$21:$C$620,$C288)=1,0,1)))</f>
        <v/>
      </c>
      <c r="AJ288" s="197" t="str">
        <f>IF($M288="","",IF(OR($M288="東京都",$M288="北海道",$M288="大阪府",$M288="京都府",RIGHT($M288,1)="県"),0,1))</f>
        <v/>
      </c>
    </row>
    <row r="289" spans="2:36">
      <c r="B289" s="122"/>
      <c r="C289" s="163"/>
      <c r="D289" s="167"/>
      <c r="E289" s="172"/>
      <c r="F289" s="168"/>
      <c r="G289" s="167"/>
      <c r="H289" s="172"/>
      <c r="I289" s="168"/>
      <c r="J289" s="66"/>
      <c r="K289" s="229"/>
      <c r="L289" s="230"/>
      <c r="M289" s="167"/>
      <c r="N289" s="172"/>
      <c r="O289" s="168"/>
      <c r="P289" s="157"/>
      <c r="Q289" s="160"/>
      <c r="R289" s="154"/>
      <c r="S289" s="157"/>
      <c r="T289" s="154"/>
      <c r="U289" s="157"/>
      <c r="V289" s="154"/>
      <c r="AB289" s="44"/>
      <c r="AC289" s="1" t="str">
        <f>IF($Q289="","0",VLOOKUP($Q289,登録データ!$U$4:$V$19,2,FALSE))</f>
        <v>0</v>
      </c>
      <c r="AD289" s="1" t="str">
        <f t="shared" si="190"/>
        <v>00</v>
      </c>
      <c r="AE289" s="1" t="str">
        <f t="shared" si="191"/>
        <v/>
      </c>
      <c r="AF289" s="1" t="str">
        <f t="shared" si="188"/>
        <v>000000</v>
      </c>
      <c r="AG289" s="1" t="str">
        <f t="shared" si="189"/>
        <v/>
      </c>
      <c r="AH289" s="1">
        <f t="shared" si="192"/>
        <v>0</v>
      </c>
      <c r="AI289" s="197"/>
      <c r="AJ289" s="197"/>
    </row>
    <row r="290" spans="2:36" ht="19.5" thickBot="1">
      <c r="B290" s="196"/>
      <c r="C290" s="164"/>
      <c r="D290" s="169"/>
      <c r="E290" s="173"/>
      <c r="F290" s="170"/>
      <c r="G290" s="169"/>
      <c r="H290" s="173"/>
      <c r="I290" s="170"/>
      <c r="J290" s="58"/>
      <c r="K290" s="231"/>
      <c r="L290" s="232"/>
      <c r="M290" s="169"/>
      <c r="N290" s="173"/>
      <c r="O290" s="170"/>
      <c r="P290" s="158"/>
      <c r="Q290" s="226"/>
      <c r="R290" s="155"/>
      <c r="S290" s="205"/>
      <c r="T290" s="155"/>
      <c r="U290" s="205"/>
      <c r="V290" s="155"/>
      <c r="AB290" s="44"/>
      <c r="AC290" s="1" t="str">
        <f>IF($Q290="","0",VLOOKUP($Q290,登録データ!$U$4:$V$19,2,FALSE))</f>
        <v>0</v>
      </c>
      <c r="AD290" s="1" t="str">
        <f t="shared" si="190"/>
        <v>00</v>
      </c>
      <c r="AE290" s="1" t="str">
        <f t="shared" si="191"/>
        <v/>
      </c>
      <c r="AF290" s="1" t="str">
        <f t="shared" si="188"/>
        <v>000000</v>
      </c>
      <c r="AG290" s="1" t="str">
        <f t="shared" si="189"/>
        <v/>
      </c>
      <c r="AH290" s="1">
        <f t="shared" si="192"/>
        <v>0</v>
      </c>
      <c r="AI290" s="197"/>
      <c r="AJ290" s="197"/>
    </row>
    <row r="291" spans="2:36" ht="19.5" thickTop="1">
      <c r="B291" s="122">
        <v>91</v>
      </c>
      <c r="C291" s="162"/>
      <c r="D291" s="165"/>
      <c r="E291" s="171"/>
      <c r="F291" s="166"/>
      <c r="G291" s="165"/>
      <c r="H291" s="171"/>
      <c r="I291" s="166"/>
      <c r="J291" s="55"/>
      <c r="K291" s="227"/>
      <c r="L291" s="228"/>
      <c r="M291" s="165"/>
      <c r="N291" s="171"/>
      <c r="O291" s="166"/>
      <c r="P291" s="156" t="s">
        <v>169</v>
      </c>
      <c r="Q291" s="159"/>
      <c r="R291" s="153"/>
      <c r="S291" s="156" t="str">
        <f t="shared" ref="S291" si="201">IF($Q291="","",IF(OR(RIGHT($Q291,1)="m",RIGHT($Q291,1)="H"),"分",""))</f>
        <v/>
      </c>
      <c r="T291" s="153"/>
      <c r="U291" s="156" t="str">
        <f t="shared" ref="U291" si="202">IF($Q291="","",IF(OR(RIGHT($Q291,1)="m",RIGHT($Q291,1)="H"),"秒","m"))</f>
        <v/>
      </c>
      <c r="V291" s="153"/>
      <c r="AB291" s="44"/>
      <c r="AC291" s="1" t="str">
        <f>IF($Q291="","0",VLOOKUP($Q291,登録データ!$U$4:$V$19,2,FALSE))</f>
        <v>0</v>
      </c>
      <c r="AD291" s="1" t="str">
        <f t="shared" si="190"/>
        <v>00</v>
      </c>
      <c r="AE291" s="1" t="str">
        <f t="shared" si="191"/>
        <v/>
      </c>
      <c r="AF291" s="1" t="str">
        <f t="shared" si="188"/>
        <v>000000</v>
      </c>
      <c r="AG291" s="1" t="str">
        <f t="shared" si="189"/>
        <v/>
      </c>
      <c r="AH291" s="1">
        <f t="shared" si="192"/>
        <v>0</v>
      </c>
      <c r="AI291" s="197" t="str">
        <f>IF($C291="","",IF($C291="@",0,IF(COUNTIF($C$21:$C$620,$C291)=1,0,1)))</f>
        <v/>
      </c>
      <c r="AJ291" s="197" t="str">
        <f>IF($M291="","",IF(OR($M291="東京都",$M291="北海道",$M291="大阪府",$M291="京都府",RIGHT($M291,1)="県"),0,1))</f>
        <v/>
      </c>
    </row>
    <row r="292" spans="2:36">
      <c r="B292" s="122"/>
      <c r="C292" s="163"/>
      <c r="D292" s="167"/>
      <c r="E292" s="172"/>
      <c r="F292" s="168"/>
      <c r="G292" s="167"/>
      <c r="H292" s="172"/>
      <c r="I292" s="168"/>
      <c r="J292" s="66"/>
      <c r="K292" s="229"/>
      <c r="L292" s="230"/>
      <c r="M292" s="167"/>
      <c r="N292" s="172"/>
      <c r="O292" s="168"/>
      <c r="P292" s="157"/>
      <c r="Q292" s="160"/>
      <c r="R292" s="154"/>
      <c r="S292" s="157"/>
      <c r="T292" s="154"/>
      <c r="U292" s="157"/>
      <c r="V292" s="154"/>
      <c r="AB292" s="44"/>
      <c r="AC292" s="1" t="str">
        <f>IF($Q292="","0",VLOOKUP($Q292,登録データ!$U$4:$V$19,2,FALSE))</f>
        <v>0</v>
      </c>
      <c r="AD292" s="1" t="str">
        <f t="shared" si="190"/>
        <v>00</v>
      </c>
      <c r="AE292" s="1" t="str">
        <f t="shared" si="191"/>
        <v/>
      </c>
      <c r="AF292" s="1" t="str">
        <f t="shared" si="188"/>
        <v>000000</v>
      </c>
      <c r="AG292" s="1" t="str">
        <f t="shared" si="189"/>
        <v/>
      </c>
      <c r="AH292" s="1">
        <f t="shared" si="192"/>
        <v>0</v>
      </c>
      <c r="AI292" s="197"/>
      <c r="AJ292" s="197"/>
    </row>
    <row r="293" spans="2:36" ht="19.5" thickBot="1">
      <c r="B293" s="196"/>
      <c r="C293" s="164"/>
      <c r="D293" s="169"/>
      <c r="E293" s="173"/>
      <c r="F293" s="170"/>
      <c r="G293" s="169"/>
      <c r="H293" s="173"/>
      <c r="I293" s="170"/>
      <c r="J293" s="58"/>
      <c r="K293" s="231"/>
      <c r="L293" s="232"/>
      <c r="M293" s="169"/>
      <c r="N293" s="173"/>
      <c r="O293" s="170"/>
      <c r="P293" s="158"/>
      <c r="Q293" s="226"/>
      <c r="R293" s="155"/>
      <c r="S293" s="205"/>
      <c r="T293" s="155"/>
      <c r="U293" s="205"/>
      <c r="V293" s="155"/>
      <c r="AB293" s="44"/>
      <c r="AC293" s="1" t="str">
        <f>IF($Q293="","0",VLOOKUP($Q293,登録データ!$U$4:$V$19,2,FALSE))</f>
        <v>0</v>
      </c>
      <c r="AD293" s="1" t="str">
        <f t="shared" si="190"/>
        <v>00</v>
      </c>
      <c r="AE293" s="1" t="str">
        <f t="shared" si="191"/>
        <v/>
      </c>
      <c r="AF293" s="1" t="str">
        <f t="shared" si="188"/>
        <v>000000</v>
      </c>
      <c r="AG293" s="1" t="str">
        <f t="shared" si="189"/>
        <v/>
      </c>
      <c r="AH293" s="1">
        <f t="shared" si="192"/>
        <v>0</v>
      </c>
      <c r="AI293" s="197"/>
      <c r="AJ293" s="197"/>
    </row>
    <row r="294" spans="2:36" ht="19.5" thickTop="1">
      <c r="B294" s="122">
        <v>92</v>
      </c>
      <c r="C294" s="162"/>
      <c r="D294" s="165"/>
      <c r="E294" s="171"/>
      <c r="F294" s="166"/>
      <c r="G294" s="165"/>
      <c r="H294" s="171"/>
      <c r="I294" s="166"/>
      <c r="J294" s="55"/>
      <c r="K294" s="227"/>
      <c r="L294" s="228"/>
      <c r="M294" s="165"/>
      <c r="N294" s="171"/>
      <c r="O294" s="166"/>
      <c r="P294" s="156" t="s">
        <v>169</v>
      </c>
      <c r="Q294" s="159"/>
      <c r="R294" s="153"/>
      <c r="S294" s="156" t="str">
        <f t="shared" ref="S294" si="203">IF($Q294="","",IF(OR(RIGHT($Q294,1)="m",RIGHT($Q294,1)="H"),"分",""))</f>
        <v/>
      </c>
      <c r="T294" s="153"/>
      <c r="U294" s="156" t="str">
        <f t="shared" ref="U294" si="204">IF($Q294="","",IF(OR(RIGHT($Q294,1)="m",RIGHT($Q294,1)="H"),"秒","m"))</f>
        <v/>
      </c>
      <c r="V294" s="153"/>
      <c r="AB294" s="44"/>
      <c r="AC294" s="1" t="str">
        <f>IF($Q294="","0",VLOOKUP($Q294,登録データ!$U$4:$V$19,2,FALSE))</f>
        <v>0</v>
      </c>
      <c r="AD294" s="1" t="str">
        <f t="shared" si="190"/>
        <v>00</v>
      </c>
      <c r="AE294" s="1" t="str">
        <f t="shared" si="191"/>
        <v/>
      </c>
      <c r="AF294" s="1" t="str">
        <f t="shared" si="188"/>
        <v>000000</v>
      </c>
      <c r="AG294" s="1" t="str">
        <f t="shared" si="189"/>
        <v/>
      </c>
      <c r="AH294" s="1">
        <f t="shared" si="192"/>
        <v>0</v>
      </c>
      <c r="AI294" s="197" t="str">
        <f>IF($C294="","",IF($C294="@",0,IF(COUNTIF($C$21:$C$620,$C294)=1,0,1)))</f>
        <v/>
      </c>
      <c r="AJ294" s="197" t="str">
        <f>IF($M294="","",IF(OR($M294="東京都",$M294="北海道",$M294="大阪府",$M294="京都府",RIGHT($M294,1)="県"),0,1))</f>
        <v/>
      </c>
    </row>
    <row r="295" spans="2:36">
      <c r="B295" s="122"/>
      <c r="C295" s="163"/>
      <c r="D295" s="167"/>
      <c r="E295" s="172"/>
      <c r="F295" s="168"/>
      <c r="G295" s="167"/>
      <c r="H295" s="172"/>
      <c r="I295" s="168"/>
      <c r="J295" s="66"/>
      <c r="K295" s="229"/>
      <c r="L295" s="230"/>
      <c r="M295" s="167"/>
      <c r="N295" s="172"/>
      <c r="O295" s="168"/>
      <c r="P295" s="157"/>
      <c r="Q295" s="160"/>
      <c r="R295" s="154"/>
      <c r="S295" s="157"/>
      <c r="T295" s="154"/>
      <c r="U295" s="157"/>
      <c r="V295" s="154"/>
      <c r="AB295" s="44"/>
      <c r="AC295" s="1" t="str">
        <f>IF($Q295="","0",VLOOKUP($Q295,登録データ!$U$4:$V$19,2,FALSE))</f>
        <v>0</v>
      </c>
      <c r="AD295" s="1" t="str">
        <f t="shared" si="190"/>
        <v>00</v>
      </c>
      <c r="AE295" s="1" t="str">
        <f t="shared" si="191"/>
        <v/>
      </c>
      <c r="AF295" s="1" t="str">
        <f t="shared" si="188"/>
        <v>000000</v>
      </c>
      <c r="AG295" s="1" t="str">
        <f t="shared" si="189"/>
        <v/>
      </c>
      <c r="AH295" s="1">
        <f t="shared" si="192"/>
        <v>0</v>
      </c>
      <c r="AI295" s="197"/>
      <c r="AJ295" s="197"/>
    </row>
    <row r="296" spans="2:36" ht="19.5" thickBot="1">
      <c r="B296" s="196"/>
      <c r="C296" s="164"/>
      <c r="D296" s="169"/>
      <c r="E296" s="173"/>
      <c r="F296" s="170"/>
      <c r="G296" s="169"/>
      <c r="H296" s="173"/>
      <c r="I296" s="170"/>
      <c r="J296" s="58"/>
      <c r="K296" s="231"/>
      <c r="L296" s="232"/>
      <c r="M296" s="169"/>
      <c r="N296" s="173"/>
      <c r="O296" s="170"/>
      <c r="P296" s="158"/>
      <c r="Q296" s="226"/>
      <c r="R296" s="155"/>
      <c r="S296" s="205"/>
      <c r="T296" s="155"/>
      <c r="U296" s="205"/>
      <c r="V296" s="155"/>
      <c r="AB296" s="44"/>
      <c r="AC296" s="1" t="str">
        <f>IF($Q296="","0",VLOOKUP($Q296,登録データ!$U$4:$V$19,2,FALSE))</f>
        <v>0</v>
      </c>
      <c r="AD296" s="1" t="str">
        <f t="shared" si="190"/>
        <v>00</v>
      </c>
      <c r="AE296" s="1" t="str">
        <f t="shared" si="191"/>
        <v/>
      </c>
      <c r="AF296" s="1" t="str">
        <f t="shared" si="188"/>
        <v>000000</v>
      </c>
      <c r="AG296" s="1" t="str">
        <f t="shared" si="189"/>
        <v/>
      </c>
      <c r="AH296" s="1">
        <f t="shared" si="192"/>
        <v>0</v>
      </c>
      <c r="AI296" s="197"/>
      <c r="AJ296" s="197"/>
    </row>
    <row r="297" spans="2:36" ht="19.5" thickTop="1">
      <c r="B297" s="122">
        <v>93</v>
      </c>
      <c r="C297" s="162"/>
      <c r="D297" s="165"/>
      <c r="E297" s="171"/>
      <c r="F297" s="166"/>
      <c r="G297" s="165"/>
      <c r="H297" s="171"/>
      <c r="I297" s="166"/>
      <c r="J297" s="55"/>
      <c r="K297" s="227"/>
      <c r="L297" s="228"/>
      <c r="M297" s="165"/>
      <c r="N297" s="171"/>
      <c r="O297" s="166"/>
      <c r="P297" s="156" t="s">
        <v>169</v>
      </c>
      <c r="Q297" s="159"/>
      <c r="R297" s="153"/>
      <c r="S297" s="156" t="str">
        <f t="shared" ref="S297" si="205">IF($Q297="","",IF(OR(RIGHT($Q297,1)="m",RIGHT($Q297,1)="H"),"分",""))</f>
        <v/>
      </c>
      <c r="T297" s="153"/>
      <c r="U297" s="156" t="str">
        <f t="shared" ref="U297" si="206">IF($Q297="","",IF(OR(RIGHT($Q297,1)="m",RIGHT($Q297,1)="H"),"秒","m"))</f>
        <v/>
      </c>
      <c r="V297" s="153"/>
      <c r="AB297" s="44"/>
      <c r="AC297" s="1" t="str">
        <f>IF($Q297="","0",VLOOKUP($Q297,登録データ!$U$4:$V$19,2,FALSE))</f>
        <v>0</v>
      </c>
      <c r="AD297" s="1" t="str">
        <f t="shared" si="190"/>
        <v>00</v>
      </c>
      <c r="AE297" s="1" t="str">
        <f t="shared" si="191"/>
        <v/>
      </c>
      <c r="AF297" s="1" t="str">
        <f t="shared" si="188"/>
        <v>000000</v>
      </c>
      <c r="AG297" s="1" t="str">
        <f t="shared" si="189"/>
        <v/>
      </c>
      <c r="AH297" s="1">
        <f t="shared" si="192"/>
        <v>0</v>
      </c>
      <c r="AI297" s="197" t="str">
        <f>IF($C297="","",IF($C297="@",0,IF(COUNTIF($C$21:$C$620,$C297)=1,0,1)))</f>
        <v/>
      </c>
      <c r="AJ297" s="197" t="str">
        <f>IF($M297="","",IF(OR($M297="東京都",$M297="北海道",$M297="大阪府",$M297="京都府",RIGHT($M297,1)="県"),0,1))</f>
        <v/>
      </c>
    </row>
    <row r="298" spans="2:36">
      <c r="B298" s="122"/>
      <c r="C298" s="163"/>
      <c r="D298" s="167"/>
      <c r="E298" s="172"/>
      <c r="F298" s="168"/>
      <c r="G298" s="167"/>
      <c r="H298" s="172"/>
      <c r="I298" s="168"/>
      <c r="J298" s="66"/>
      <c r="K298" s="229"/>
      <c r="L298" s="230"/>
      <c r="M298" s="167"/>
      <c r="N298" s="172"/>
      <c r="O298" s="168"/>
      <c r="P298" s="157"/>
      <c r="Q298" s="160"/>
      <c r="R298" s="154"/>
      <c r="S298" s="157"/>
      <c r="T298" s="154"/>
      <c r="U298" s="157"/>
      <c r="V298" s="154"/>
      <c r="AB298" s="44"/>
      <c r="AC298" s="1" t="str">
        <f>IF($Q298="","0",VLOOKUP($Q298,登録データ!$U$4:$V$19,2,FALSE))</f>
        <v>0</v>
      </c>
      <c r="AD298" s="1" t="str">
        <f t="shared" si="190"/>
        <v>00</v>
      </c>
      <c r="AE298" s="1" t="str">
        <f t="shared" si="191"/>
        <v/>
      </c>
      <c r="AF298" s="1" t="str">
        <f t="shared" si="188"/>
        <v>000000</v>
      </c>
      <c r="AG298" s="1" t="str">
        <f t="shared" si="189"/>
        <v/>
      </c>
      <c r="AH298" s="1">
        <f t="shared" si="192"/>
        <v>0</v>
      </c>
      <c r="AI298" s="197"/>
      <c r="AJ298" s="197"/>
    </row>
    <row r="299" spans="2:36" ht="19.5" thickBot="1">
      <c r="B299" s="196"/>
      <c r="C299" s="164"/>
      <c r="D299" s="169"/>
      <c r="E299" s="173"/>
      <c r="F299" s="170"/>
      <c r="G299" s="169"/>
      <c r="H299" s="173"/>
      <c r="I299" s="170"/>
      <c r="J299" s="58"/>
      <c r="K299" s="231"/>
      <c r="L299" s="232"/>
      <c r="M299" s="169"/>
      <c r="N299" s="173"/>
      <c r="O299" s="170"/>
      <c r="P299" s="158"/>
      <c r="Q299" s="226"/>
      <c r="R299" s="155"/>
      <c r="S299" s="205"/>
      <c r="T299" s="155"/>
      <c r="U299" s="205"/>
      <c r="V299" s="155"/>
      <c r="AB299" s="44"/>
      <c r="AC299" s="1" t="str">
        <f>IF($Q299="","0",VLOOKUP($Q299,登録データ!$U$4:$V$19,2,FALSE))</f>
        <v>0</v>
      </c>
      <c r="AD299" s="1" t="str">
        <f t="shared" si="190"/>
        <v>00</v>
      </c>
      <c r="AE299" s="1" t="str">
        <f t="shared" si="191"/>
        <v/>
      </c>
      <c r="AF299" s="1" t="str">
        <f t="shared" si="188"/>
        <v>000000</v>
      </c>
      <c r="AG299" s="1" t="str">
        <f t="shared" si="189"/>
        <v/>
      </c>
      <c r="AH299" s="1">
        <f t="shared" si="192"/>
        <v>0</v>
      </c>
      <c r="AI299" s="197"/>
      <c r="AJ299" s="197"/>
    </row>
    <row r="300" spans="2:36" ht="19.5" thickTop="1">
      <c r="B300" s="122">
        <v>94</v>
      </c>
      <c r="C300" s="162"/>
      <c r="D300" s="165"/>
      <c r="E300" s="171"/>
      <c r="F300" s="166"/>
      <c r="G300" s="165"/>
      <c r="H300" s="171"/>
      <c r="I300" s="166"/>
      <c r="J300" s="55"/>
      <c r="K300" s="227"/>
      <c r="L300" s="228"/>
      <c r="M300" s="165"/>
      <c r="N300" s="171"/>
      <c r="O300" s="166"/>
      <c r="P300" s="156" t="s">
        <v>169</v>
      </c>
      <c r="Q300" s="159"/>
      <c r="R300" s="153"/>
      <c r="S300" s="156" t="str">
        <f t="shared" ref="S300" si="207">IF($Q300="","",IF(OR(RIGHT($Q300,1)="m",RIGHT($Q300,1)="H"),"分",""))</f>
        <v/>
      </c>
      <c r="T300" s="153"/>
      <c r="U300" s="156" t="str">
        <f t="shared" ref="U300" si="208">IF($Q300="","",IF(OR(RIGHT($Q300,1)="m",RIGHT($Q300,1)="H"),"秒","m"))</f>
        <v/>
      </c>
      <c r="V300" s="153"/>
      <c r="AB300" s="44"/>
      <c r="AC300" s="1" t="str">
        <f>IF($Q300="","0",VLOOKUP($Q300,登録データ!$U$4:$V$19,2,FALSE))</f>
        <v>0</v>
      </c>
      <c r="AD300" s="1" t="str">
        <f t="shared" si="190"/>
        <v>00</v>
      </c>
      <c r="AE300" s="1" t="str">
        <f t="shared" si="191"/>
        <v/>
      </c>
      <c r="AF300" s="1" t="str">
        <f t="shared" si="188"/>
        <v>000000</v>
      </c>
      <c r="AG300" s="1" t="str">
        <f t="shared" si="189"/>
        <v/>
      </c>
      <c r="AH300" s="1">
        <f t="shared" si="192"/>
        <v>0</v>
      </c>
      <c r="AI300" s="197" t="str">
        <f>IF($C300="","",IF($C300="@",0,IF(COUNTIF($C$21:$C$620,$C300)=1,0,1)))</f>
        <v/>
      </c>
      <c r="AJ300" s="197" t="str">
        <f>IF($M300="","",IF(OR($M300="東京都",$M300="北海道",$M300="大阪府",$M300="京都府",RIGHT($M300,1)="県"),0,1))</f>
        <v/>
      </c>
    </row>
    <row r="301" spans="2:36">
      <c r="B301" s="122"/>
      <c r="C301" s="163"/>
      <c r="D301" s="167"/>
      <c r="E301" s="172"/>
      <c r="F301" s="168"/>
      <c r="G301" s="167"/>
      <c r="H301" s="172"/>
      <c r="I301" s="168"/>
      <c r="J301" s="66"/>
      <c r="K301" s="229"/>
      <c r="L301" s="230"/>
      <c r="M301" s="167"/>
      <c r="N301" s="172"/>
      <c r="O301" s="168"/>
      <c r="P301" s="157"/>
      <c r="Q301" s="160"/>
      <c r="R301" s="154"/>
      <c r="S301" s="157"/>
      <c r="T301" s="154"/>
      <c r="U301" s="157"/>
      <c r="V301" s="154"/>
      <c r="AB301" s="44"/>
      <c r="AC301" s="1" t="str">
        <f>IF($Q301="","0",VLOOKUP($Q301,登録データ!$U$4:$V$19,2,FALSE))</f>
        <v>0</v>
      </c>
      <c r="AD301" s="1" t="str">
        <f t="shared" si="190"/>
        <v>00</v>
      </c>
      <c r="AE301" s="1" t="str">
        <f t="shared" si="191"/>
        <v/>
      </c>
      <c r="AF301" s="1" t="str">
        <f t="shared" si="188"/>
        <v>000000</v>
      </c>
      <c r="AG301" s="1" t="str">
        <f t="shared" si="189"/>
        <v/>
      </c>
      <c r="AH301" s="1">
        <f t="shared" si="192"/>
        <v>0</v>
      </c>
      <c r="AI301" s="197"/>
      <c r="AJ301" s="197"/>
    </row>
    <row r="302" spans="2:36" ht="19.5" thickBot="1">
      <c r="B302" s="196"/>
      <c r="C302" s="164"/>
      <c r="D302" s="169"/>
      <c r="E302" s="173"/>
      <c r="F302" s="170"/>
      <c r="G302" s="169"/>
      <c r="H302" s="173"/>
      <c r="I302" s="170"/>
      <c r="J302" s="58"/>
      <c r="K302" s="231"/>
      <c r="L302" s="232"/>
      <c r="M302" s="169"/>
      <c r="N302" s="173"/>
      <c r="O302" s="170"/>
      <c r="P302" s="158"/>
      <c r="Q302" s="226"/>
      <c r="R302" s="155"/>
      <c r="S302" s="205"/>
      <c r="T302" s="155"/>
      <c r="U302" s="205"/>
      <c r="V302" s="155"/>
      <c r="AB302" s="44"/>
      <c r="AC302" s="1" t="str">
        <f>IF($Q302="","0",VLOOKUP($Q302,登録データ!$U$4:$V$19,2,FALSE))</f>
        <v>0</v>
      </c>
      <c r="AD302" s="1" t="str">
        <f t="shared" si="190"/>
        <v>00</v>
      </c>
      <c r="AE302" s="1" t="str">
        <f t="shared" si="191"/>
        <v/>
      </c>
      <c r="AF302" s="1" t="str">
        <f t="shared" si="188"/>
        <v>000000</v>
      </c>
      <c r="AG302" s="1" t="str">
        <f t="shared" si="189"/>
        <v/>
      </c>
      <c r="AH302" s="1">
        <f t="shared" si="192"/>
        <v>0</v>
      </c>
      <c r="AI302" s="197"/>
      <c r="AJ302" s="197"/>
    </row>
    <row r="303" spans="2:36" ht="19.5" thickTop="1">
      <c r="B303" s="122">
        <v>95</v>
      </c>
      <c r="C303" s="162"/>
      <c r="D303" s="165"/>
      <c r="E303" s="171"/>
      <c r="F303" s="166"/>
      <c r="G303" s="165"/>
      <c r="H303" s="171"/>
      <c r="I303" s="166"/>
      <c r="J303" s="55"/>
      <c r="K303" s="227"/>
      <c r="L303" s="228"/>
      <c r="M303" s="165"/>
      <c r="N303" s="171"/>
      <c r="O303" s="166"/>
      <c r="P303" s="156" t="s">
        <v>169</v>
      </c>
      <c r="Q303" s="159"/>
      <c r="R303" s="153"/>
      <c r="S303" s="156" t="str">
        <f t="shared" ref="S303" si="209">IF($Q303="","",IF(OR(RIGHT($Q303,1)="m",RIGHT($Q303,1)="H"),"分",""))</f>
        <v/>
      </c>
      <c r="T303" s="153"/>
      <c r="U303" s="156" t="str">
        <f t="shared" ref="U303" si="210">IF($Q303="","",IF(OR(RIGHT($Q303,1)="m",RIGHT($Q303,1)="H"),"秒","m"))</f>
        <v/>
      </c>
      <c r="V303" s="153"/>
      <c r="AB303" s="44"/>
      <c r="AC303" s="1" t="str">
        <f>IF($Q303="","0",VLOOKUP($Q303,登録データ!$U$4:$V$19,2,FALSE))</f>
        <v>0</v>
      </c>
      <c r="AD303" s="1" t="str">
        <f t="shared" si="190"/>
        <v>00</v>
      </c>
      <c r="AE303" s="1" t="str">
        <f t="shared" si="191"/>
        <v/>
      </c>
      <c r="AF303" s="1" t="str">
        <f t="shared" si="188"/>
        <v>000000</v>
      </c>
      <c r="AG303" s="1" t="str">
        <f t="shared" si="189"/>
        <v/>
      </c>
      <c r="AH303" s="1">
        <f t="shared" si="192"/>
        <v>0</v>
      </c>
      <c r="AI303" s="197" t="str">
        <f>IF($C303="","",IF($C303="@",0,IF(COUNTIF($C$21:$C$620,$C303)=1,0,1)))</f>
        <v/>
      </c>
      <c r="AJ303" s="197" t="str">
        <f>IF($M303="","",IF(OR($M303="東京都",$M303="北海道",$M303="大阪府",$M303="京都府",RIGHT($M303,1)="県"),0,1))</f>
        <v/>
      </c>
    </row>
    <row r="304" spans="2:36">
      <c r="B304" s="122"/>
      <c r="C304" s="163"/>
      <c r="D304" s="167"/>
      <c r="E304" s="172"/>
      <c r="F304" s="168"/>
      <c r="G304" s="167"/>
      <c r="H304" s="172"/>
      <c r="I304" s="168"/>
      <c r="J304" s="66"/>
      <c r="K304" s="229"/>
      <c r="L304" s="230"/>
      <c r="M304" s="167"/>
      <c r="N304" s="172"/>
      <c r="O304" s="168"/>
      <c r="P304" s="157"/>
      <c r="Q304" s="160"/>
      <c r="R304" s="154"/>
      <c r="S304" s="157"/>
      <c r="T304" s="154"/>
      <c r="U304" s="157"/>
      <c r="V304" s="154"/>
      <c r="AB304" s="44"/>
      <c r="AC304" s="1" t="str">
        <f>IF($Q304="","0",VLOOKUP($Q304,登録データ!$U$4:$V$19,2,FALSE))</f>
        <v>0</v>
      </c>
      <c r="AD304" s="1" t="str">
        <f t="shared" si="190"/>
        <v>00</v>
      </c>
      <c r="AE304" s="1" t="str">
        <f t="shared" si="191"/>
        <v/>
      </c>
      <c r="AF304" s="1" t="str">
        <f t="shared" si="188"/>
        <v>000000</v>
      </c>
      <c r="AG304" s="1" t="str">
        <f t="shared" si="189"/>
        <v/>
      </c>
      <c r="AH304" s="1">
        <f t="shared" si="192"/>
        <v>0</v>
      </c>
      <c r="AI304" s="197"/>
      <c r="AJ304" s="197"/>
    </row>
    <row r="305" spans="2:36" ht="19.5" thickBot="1">
      <c r="B305" s="196"/>
      <c r="C305" s="164"/>
      <c r="D305" s="169"/>
      <c r="E305" s="173"/>
      <c r="F305" s="170"/>
      <c r="G305" s="169"/>
      <c r="H305" s="173"/>
      <c r="I305" s="170"/>
      <c r="J305" s="58"/>
      <c r="K305" s="231"/>
      <c r="L305" s="232"/>
      <c r="M305" s="169"/>
      <c r="N305" s="173"/>
      <c r="O305" s="170"/>
      <c r="P305" s="158"/>
      <c r="Q305" s="226"/>
      <c r="R305" s="155"/>
      <c r="S305" s="205"/>
      <c r="T305" s="155"/>
      <c r="U305" s="205"/>
      <c r="V305" s="155"/>
      <c r="AB305" s="44"/>
      <c r="AC305" s="1" t="str">
        <f>IF($Q305="","0",VLOOKUP($Q305,登録データ!$U$4:$V$19,2,FALSE))</f>
        <v>0</v>
      </c>
      <c r="AD305" s="1" t="str">
        <f t="shared" si="190"/>
        <v>00</v>
      </c>
      <c r="AE305" s="1" t="str">
        <f t="shared" si="191"/>
        <v/>
      </c>
      <c r="AF305" s="1" t="str">
        <f t="shared" si="188"/>
        <v>000000</v>
      </c>
      <c r="AG305" s="1" t="str">
        <f t="shared" si="189"/>
        <v/>
      </c>
      <c r="AH305" s="1">
        <f t="shared" si="192"/>
        <v>0</v>
      </c>
      <c r="AI305" s="197"/>
      <c r="AJ305" s="197"/>
    </row>
    <row r="306" spans="2:36" ht="19.5" thickTop="1">
      <c r="B306" s="122">
        <v>96</v>
      </c>
      <c r="C306" s="162"/>
      <c r="D306" s="165"/>
      <c r="E306" s="171"/>
      <c r="F306" s="166"/>
      <c r="G306" s="165"/>
      <c r="H306" s="171"/>
      <c r="I306" s="166"/>
      <c r="J306" s="55"/>
      <c r="K306" s="227"/>
      <c r="L306" s="228"/>
      <c r="M306" s="165"/>
      <c r="N306" s="171"/>
      <c r="O306" s="166"/>
      <c r="P306" s="156" t="s">
        <v>169</v>
      </c>
      <c r="Q306" s="159"/>
      <c r="R306" s="153"/>
      <c r="S306" s="156" t="str">
        <f t="shared" ref="S306" si="211">IF($Q306="","",IF(OR(RIGHT($Q306,1)="m",RIGHT($Q306,1)="H"),"分",""))</f>
        <v/>
      </c>
      <c r="T306" s="153"/>
      <c r="U306" s="156" t="str">
        <f t="shared" ref="U306" si="212">IF($Q306="","",IF(OR(RIGHT($Q306,1)="m",RIGHT($Q306,1)="H"),"秒","m"))</f>
        <v/>
      </c>
      <c r="V306" s="153"/>
      <c r="AB306" s="44"/>
      <c r="AC306" s="1" t="str">
        <f>IF($Q306="","0",VLOOKUP($Q306,登録データ!$U$4:$V$19,2,FALSE))</f>
        <v>0</v>
      </c>
      <c r="AD306" s="1" t="str">
        <f t="shared" si="190"/>
        <v>00</v>
      </c>
      <c r="AE306" s="1" t="str">
        <f t="shared" si="191"/>
        <v/>
      </c>
      <c r="AF306" s="1" t="str">
        <f t="shared" si="188"/>
        <v>000000</v>
      </c>
      <c r="AG306" s="1" t="str">
        <f t="shared" si="189"/>
        <v/>
      </c>
      <c r="AH306" s="1">
        <f t="shared" si="192"/>
        <v>0</v>
      </c>
      <c r="AI306" s="197" t="str">
        <f>IF($C306="","",IF($C306="@",0,IF(COUNTIF($C$21:$C$620,$C306)=1,0,1)))</f>
        <v/>
      </c>
      <c r="AJ306" s="197" t="str">
        <f>IF($M306="","",IF(OR($M306="東京都",$M306="北海道",$M306="大阪府",$M306="京都府",RIGHT($M306,1)="県"),0,1))</f>
        <v/>
      </c>
    </row>
    <row r="307" spans="2:36">
      <c r="B307" s="122"/>
      <c r="C307" s="163"/>
      <c r="D307" s="167"/>
      <c r="E307" s="172"/>
      <c r="F307" s="168"/>
      <c r="G307" s="167"/>
      <c r="H307" s="172"/>
      <c r="I307" s="168"/>
      <c r="J307" s="66"/>
      <c r="K307" s="229"/>
      <c r="L307" s="230"/>
      <c r="M307" s="167"/>
      <c r="N307" s="172"/>
      <c r="O307" s="168"/>
      <c r="P307" s="157"/>
      <c r="Q307" s="160"/>
      <c r="R307" s="154"/>
      <c r="S307" s="157"/>
      <c r="T307" s="154"/>
      <c r="U307" s="157"/>
      <c r="V307" s="154"/>
      <c r="AB307" s="44"/>
      <c r="AC307" s="1" t="str">
        <f>IF($Q307="","0",VLOOKUP($Q307,登録データ!$U$4:$V$19,2,FALSE))</f>
        <v>0</v>
      </c>
      <c r="AD307" s="1" t="str">
        <f t="shared" si="190"/>
        <v>00</v>
      </c>
      <c r="AE307" s="1" t="str">
        <f t="shared" si="191"/>
        <v/>
      </c>
      <c r="AF307" s="1" t="str">
        <f t="shared" si="188"/>
        <v>000000</v>
      </c>
      <c r="AG307" s="1" t="str">
        <f t="shared" si="189"/>
        <v/>
      </c>
      <c r="AH307" s="1">
        <f t="shared" si="192"/>
        <v>0</v>
      </c>
      <c r="AI307" s="197"/>
      <c r="AJ307" s="197"/>
    </row>
    <row r="308" spans="2:36" ht="19.5" thickBot="1">
      <c r="B308" s="196"/>
      <c r="C308" s="164"/>
      <c r="D308" s="169"/>
      <c r="E308" s="173"/>
      <c r="F308" s="170"/>
      <c r="G308" s="169"/>
      <c r="H308" s="173"/>
      <c r="I308" s="170"/>
      <c r="J308" s="58"/>
      <c r="K308" s="231"/>
      <c r="L308" s="232"/>
      <c r="M308" s="169"/>
      <c r="N308" s="173"/>
      <c r="O308" s="170"/>
      <c r="P308" s="158"/>
      <c r="Q308" s="226"/>
      <c r="R308" s="155"/>
      <c r="S308" s="205"/>
      <c r="T308" s="155"/>
      <c r="U308" s="205"/>
      <c r="V308" s="155"/>
      <c r="AB308" s="44"/>
      <c r="AC308" s="1" t="str">
        <f>IF($Q308="","0",VLOOKUP($Q308,登録データ!$U$4:$V$19,2,FALSE))</f>
        <v>0</v>
      </c>
      <c r="AD308" s="1" t="str">
        <f t="shared" si="190"/>
        <v>00</v>
      </c>
      <c r="AE308" s="1" t="str">
        <f t="shared" si="191"/>
        <v/>
      </c>
      <c r="AF308" s="1" t="str">
        <f t="shared" si="188"/>
        <v>000000</v>
      </c>
      <c r="AG308" s="1" t="str">
        <f t="shared" si="189"/>
        <v/>
      </c>
      <c r="AH308" s="1">
        <f t="shared" si="192"/>
        <v>0</v>
      </c>
      <c r="AI308" s="197"/>
      <c r="AJ308" s="197"/>
    </row>
    <row r="309" spans="2:36" ht="19.5" thickTop="1">
      <c r="B309" s="122">
        <v>97</v>
      </c>
      <c r="C309" s="162"/>
      <c r="D309" s="165"/>
      <c r="E309" s="171"/>
      <c r="F309" s="166"/>
      <c r="G309" s="165"/>
      <c r="H309" s="171"/>
      <c r="I309" s="166"/>
      <c r="J309" s="55"/>
      <c r="K309" s="227"/>
      <c r="L309" s="228"/>
      <c r="M309" s="165"/>
      <c r="N309" s="171"/>
      <c r="O309" s="166"/>
      <c r="P309" s="156" t="s">
        <v>169</v>
      </c>
      <c r="Q309" s="159"/>
      <c r="R309" s="153"/>
      <c r="S309" s="156" t="str">
        <f t="shared" ref="S309" si="213">IF($Q309="","",IF(OR(RIGHT($Q309,1)="m",RIGHT($Q309,1)="H"),"分",""))</f>
        <v/>
      </c>
      <c r="T309" s="153"/>
      <c r="U309" s="156" t="str">
        <f t="shared" ref="U309" si="214">IF($Q309="","",IF(OR(RIGHT($Q309,1)="m",RIGHT($Q309,1)="H"),"秒","m"))</f>
        <v/>
      </c>
      <c r="V309" s="153"/>
      <c r="AB309" s="44"/>
      <c r="AC309" s="1" t="str">
        <f>IF($Q309="","0",VLOOKUP($Q309,登録データ!$U$4:$V$19,2,FALSE))</f>
        <v>0</v>
      </c>
      <c r="AD309" s="1" t="str">
        <f t="shared" si="190"/>
        <v>00</v>
      </c>
      <c r="AE309" s="1" t="str">
        <f t="shared" si="191"/>
        <v/>
      </c>
      <c r="AF309" s="1" t="str">
        <f t="shared" si="188"/>
        <v>000000</v>
      </c>
      <c r="AG309" s="1" t="str">
        <f t="shared" si="189"/>
        <v/>
      </c>
      <c r="AH309" s="1">
        <f t="shared" si="192"/>
        <v>0</v>
      </c>
      <c r="AI309" s="197" t="str">
        <f>IF($C309="","",IF($C309="@",0,IF(COUNTIF($C$21:$C$620,$C309)=1,0,1)))</f>
        <v/>
      </c>
      <c r="AJ309" s="197" t="str">
        <f>IF($M309="","",IF(OR($M309="東京都",$M309="北海道",$M309="大阪府",$M309="京都府",RIGHT($M309,1)="県"),0,1))</f>
        <v/>
      </c>
    </row>
    <row r="310" spans="2:36">
      <c r="B310" s="122"/>
      <c r="C310" s="163"/>
      <c r="D310" s="167"/>
      <c r="E310" s="172"/>
      <c r="F310" s="168"/>
      <c r="G310" s="167"/>
      <c r="H310" s="172"/>
      <c r="I310" s="168"/>
      <c r="J310" s="66"/>
      <c r="K310" s="229"/>
      <c r="L310" s="230"/>
      <c r="M310" s="167"/>
      <c r="N310" s="172"/>
      <c r="O310" s="168"/>
      <c r="P310" s="157"/>
      <c r="Q310" s="160"/>
      <c r="R310" s="154"/>
      <c r="S310" s="157"/>
      <c r="T310" s="154"/>
      <c r="U310" s="157"/>
      <c r="V310" s="154"/>
      <c r="AB310" s="44"/>
      <c r="AC310" s="1" t="str">
        <f>IF($Q310="","0",VLOOKUP($Q310,登録データ!$U$4:$V$19,2,FALSE))</f>
        <v>0</v>
      </c>
      <c r="AD310" s="1" t="str">
        <f t="shared" si="190"/>
        <v>00</v>
      </c>
      <c r="AE310" s="1" t="str">
        <f t="shared" si="191"/>
        <v/>
      </c>
      <c r="AF310" s="1" t="str">
        <f t="shared" si="188"/>
        <v>000000</v>
      </c>
      <c r="AG310" s="1" t="str">
        <f t="shared" si="189"/>
        <v/>
      </c>
      <c r="AH310" s="1">
        <f t="shared" si="192"/>
        <v>0</v>
      </c>
      <c r="AI310" s="197"/>
      <c r="AJ310" s="197"/>
    </row>
    <row r="311" spans="2:36" ht="19.5" thickBot="1">
      <c r="B311" s="196"/>
      <c r="C311" s="164"/>
      <c r="D311" s="169"/>
      <c r="E311" s="173"/>
      <c r="F311" s="170"/>
      <c r="G311" s="169"/>
      <c r="H311" s="173"/>
      <c r="I311" s="170"/>
      <c r="J311" s="58"/>
      <c r="K311" s="231"/>
      <c r="L311" s="232"/>
      <c r="M311" s="169"/>
      <c r="N311" s="173"/>
      <c r="O311" s="170"/>
      <c r="P311" s="158"/>
      <c r="Q311" s="226"/>
      <c r="R311" s="155"/>
      <c r="S311" s="205"/>
      <c r="T311" s="155"/>
      <c r="U311" s="205"/>
      <c r="V311" s="155"/>
      <c r="AB311" s="44"/>
      <c r="AC311" s="1" t="str">
        <f>IF($Q311="","0",VLOOKUP($Q311,登録データ!$U$4:$V$19,2,FALSE))</f>
        <v>0</v>
      </c>
      <c r="AD311" s="1" t="str">
        <f t="shared" si="190"/>
        <v>00</v>
      </c>
      <c r="AE311" s="1" t="str">
        <f t="shared" si="191"/>
        <v/>
      </c>
      <c r="AF311" s="1" t="str">
        <f t="shared" si="188"/>
        <v>000000</v>
      </c>
      <c r="AG311" s="1" t="str">
        <f t="shared" si="189"/>
        <v/>
      </c>
      <c r="AH311" s="1">
        <f t="shared" si="192"/>
        <v>0</v>
      </c>
      <c r="AI311" s="197"/>
      <c r="AJ311" s="197"/>
    </row>
    <row r="312" spans="2:36" ht="19.5" thickTop="1">
      <c r="B312" s="122">
        <v>98</v>
      </c>
      <c r="C312" s="162"/>
      <c r="D312" s="165"/>
      <c r="E312" s="171"/>
      <c r="F312" s="166"/>
      <c r="G312" s="165"/>
      <c r="H312" s="171"/>
      <c r="I312" s="166"/>
      <c r="J312" s="55"/>
      <c r="K312" s="227"/>
      <c r="L312" s="228"/>
      <c r="M312" s="165"/>
      <c r="N312" s="171"/>
      <c r="O312" s="166"/>
      <c r="P312" s="156" t="s">
        <v>169</v>
      </c>
      <c r="Q312" s="159"/>
      <c r="R312" s="153"/>
      <c r="S312" s="156" t="str">
        <f t="shared" ref="S312" si="215">IF($Q312="","",IF(OR(RIGHT($Q312,1)="m",RIGHT($Q312,1)="H"),"分",""))</f>
        <v/>
      </c>
      <c r="T312" s="153"/>
      <c r="U312" s="156" t="str">
        <f t="shared" ref="U312" si="216">IF($Q312="","",IF(OR(RIGHT($Q312,1)="m",RIGHT($Q312,1)="H"),"秒","m"))</f>
        <v/>
      </c>
      <c r="V312" s="153"/>
      <c r="AB312" s="44"/>
      <c r="AC312" s="1" t="str">
        <f>IF($Q312="","0",VLOOKUP($Q312,登録データ!$U$4:$V$19,2,FALSE))</f>
        <v>0</v>
      </c>
      <c r="AD312" s="1" t="str">
        <f t="shared" si="190"/>
        <v>00</v>
      </c>
      <c r="AE312" s="1" t="str">
        <f t="shared" si="191"/>
        <v/>
      </c>
      <c r="AF312" s="1" t="str">
        <f t="shared" si="188"/>
        <v>000000</v>
      </c>
      <c r="AG312" s="1" t="str">
        <f t="shared" si="189"/>
        <v/>
      </c>
      <c r="AH312" s="1">
        <f t="shared" si="192"/>
        <v>0</v>
      </c>
      <c r="AI312" s="197" t="str">
        <f>IF($C312="","",IF($C312="@",0,IF(COUNTIF($C$21:$C$620,$C312)=1,0,1)))</f>
        <v/>
      </c>
      <c r="AJ312" s="197" t="str">
        <f>IF($M312="","",IF(OR($M312="東京都",$M312="北海道",$M312="大阪府",$M312="京都府",RIGHT($M312,1)="県"),0,1))</f>
        <v/>
      </c>
    </row>
    <row r="313" spans="2:36">
      <c r="B313" s="122"/>
      <c r="C313" s="163"/>
      <c r="D313" s="167"/>
      <c r="E313" s="172"/>
      <c r="F313" s="168"/>
      <c r="G313" s="167"/>
      <c r="H313" s="172"/>
      <c r="I313" s="168"/>
      <c r="J313" s="66"/>
      <c r="K313" s="229"/>
      <c r="L313" s="230"/>
      <c r="M313" s="167"/>
      <c r="N313" s="172"/>
      <c r="O313" s="168"/>
      <c r="P313" s="157"/>
      <c r="Q313" s="160"/>
      <c r="R313" s="154"/>
      <c r="S313" s="157"/>
      <c r="T313" s="154"/>
      <c r="U313" s="157"/>
      <c r="V313" s="154"/>
      <c r="AB313" s="44"/>
      <c r="AC313" s="1" t="str">
        <f>IF($Q313="","0",VLOOKUP($Q313,登録データ!$U$4:$V$19,2,FALSE))</f>
        <v>0</v>
      </c>
      <c r="AD313" s="1" t="str">
        <f t="shared" si="190"/>
        <v>00</v>
      </c>
      <c r="AE313" s="1" t="str">
        <f t="shared" si="191"/>
        <v/>
      </c>
      <c r="AF313" s="1" t="str">
        <f t="shared" si="188"/>
        <v>000000</v>
      </c>
      <c r="AG313" s="1" t="str">
        <f t="shared" si="189"/>
        <v/>
      </c>
      <c r="AH313" s="1">
        <f t="shared" si="192"/>
        <v>0</v>
      </c>
      <c r="AI313" s="197"/>
      <c r="AJ313" s="197"/>
    </row>
    <row r="314" spans="2:36" ht="19.5" thickBot="1">
      <c r="B314" s="196"/>
      <c r="C314" s="164"/>
      <c r="D314" s="169"/>
      <c r="E314" s="173"/>
      <c r="F314" s="170"/>
      <c r="G314" s="169"/>
      <c r="H314" s="173"/>
      <c r="I314" s="170"/>
      <c r="J314" s="58"/>
      <c r="K314" s="231"/>
      <c r="L314" s="232"/>
      <c r="M314" s="169"/>
      <c r="N314" s="173"/>
      <c r="O314" s="170"/>
      <c r="P314" s="158"/>
      <c r="Q314" s="226"/>
      <c r="R314" s="155"/>
      <c r="S314" s="205"/>
      <c r="T314" s="155"/>
      <c r="U314" s="205"/>
      <c r="V314" s="155"/>
      <c r="AB314" s="44"/>
      <c r="AC314" s="1" t="str">
        <f>IF($Q314="","0",VLOOKUP($Q314,登録データ!$U$4:$V$19,2,FALSE))</f>
        <v>0</v>
      </c>
      <c r="AD314" s="1" t="str">
        <f t="shared" si="190"/>
        <v>00</v>
      </c>
      <c r="AE314" s="1" t="str">
        <f t="shared" si="191"/>
        <v/>
      </c>
      <c r="AF314" s="1" t="str">
        <f t="shared" si="188"/>
        <v>000000</v>
      </c>
      <c r="AG314" s="1" t="str">
        <f t="shared" si="189"/>
        <v/>
      </c>
      <c r="AH314" s="1">
        <f t="shared" si="192"/>
        <v>0</v>
      </c>
      <c r="AI314" s="197"/>
      <c r="AJ314" s="197"/>
    </row>
    <row r="315" spans="2:36" ht="19.5" thickTop="1">
      <c r="B315" s="122">
        <v>99</v>
      </c>
      <c r="C315" s="162"/>
      <c r="D315" s="165"/>
      <c r="E315" s="171"/>
      <c r="F315" s="166"/>
      <c r="G315" s="165"/>
      <c r="H315" s="171"/>
      <c r="I315" s="166"/>
      <c r="J315" s="55"/>
      <c r="K315" s="227"/>
      <c r="L315" s="228"/>
      <c r="M315" s="165"/>
      <c r="N315" s="171"/>
      <c r="O315" s="166"/>
      <c r="P315" s="156" t="s">
        <v>169</v>
      </c>
      <c r="Q315" s="159"/>
      <c r="R315" s="153"/>
      <c r="S315" s="156" t="str">
        <f t="shared" ref="S315" si="217">IF($Q315="","",IF(OR(RIGHT($Q315,1)="m",RIGHT($Q315,1)="H"),"分",""))</f>
        <v/>
      </c>
      <c r="T315" s="153"/>
      <c r="U315" s="156" t="str">
        <f t="shared" ref="U315" si="218">IF($Q315="","",IF(OR(RIGHT($Q315,1)="m",RIGHT($Q315,1)="H"),"秒","m"))</f>
        <v/>
      </c>
      <c r="V315" s="153"/>
      <c r="AB315" s="44"/>
      <c r="AC315" s="1" t="str">
        <f>IF($Q315="","0",VLOOKUP($Q315,登録データ!$U$4:$V$19,2,FALSE))</f>
        <v>0</v>
      </c>
      <c r="AD315" s="1" t="str">
        <f t="shared" si="190"/>
        <v>00</v>
      </c>
      <c r="AE315" s="1" t="str">
        <f t="shared" si="191"/>
        <v/>
      </c>
      <c r="AF315" s="1" t="str">
        <f t="shared" si="188"/>
        <v>000000</v>
      </c>
      <c r="AG315" s="1" t="str">
        <f t="shared" si="189"/>
        <v/>
      </c>
      <c r="AH315" s="1">
        <f t="shared" si="192"/>
        <v>0</v>
      </c>
      <c r="AI315" s="197" t="str">
        <f>IF($C315="","",IF($C315="@",0,IF(COUNTIF($C$21:$C$620,$C315)=1,0,1)))</f>
        <v/>
      </c>
      <c r="AJ315" s="197" t="str">
        <f>IF($M315="","",IF(OR($M315="東京都",$M315="北海道",$M315="大阪府",$M315="京都府",RIGHT($M315,1)="県"),0,1))</f>
        <v/>
      </c>
    </row>
    <row r="316" spans="2:36">
      <c r="B316" s="122"/>
      <c r="C316" s="163"/>
      <c r="D316" s="167"/>
      <c r="E316" s="172"/>
      <c r="F316" s="168"/>
      <c r="G316" s="167"/>
      <c r="H316" s="172"/>
      <c r="I316" s="168"/>
      <c r="J316" s="66"/>
      <c r="K316" s="229"/>
      <c r="L316" s="230"/>
      <c r="M316" s="167"/>
      <c r="N316" s="172"/>
      <c r="O316" s="168"/>
      <c r="P316" s="157"/>
      <c r="Q316" s="160"/>
      <c r="R316" s="154"/>
      <c r="S316" s="157"/>
      <c r="T316" s="154"/>
      <c r="U316" s="157"/>
      <c r="V316" s="154"/>
      <c r="AB316" s="44"/>
      <c r="AC316" s="1" t="str">
        <f>IF($Q316="","0",VLOOKUP($Q316,登録データ!$U$4:$V$19,2,FALSE))</f>
        <v>0</v>
      </c>
      <c r="AD316" s="1" t="str">
        <f t="shared" si="190"/>
        <v>00</v>
      </c>
      <c r="AE316" s="1" t="str">
        <f t="shared" si="191"/>
        <v/>
      </c>
      <c r="AF316" s="1" t="str">
        <f t="shared" si="188"/>
        <v>000000</v>
      </c>
      <c r="AG316" s="1" t="str">
        <f t="shared" si="189"/>
        <v/>
      </c>
      <c r="AH316" s="1">
        <f t="shared" si="192"/>
        <v>0</v>
      </c>
      <c r="AI316" s="197"/>
      <c r="AJ316" s="197"/>
    </row>
    <row r="317" spans="2:36" ht="19.5" thickBot="1">
      <c r="B317" s="196"/>
      <c r="C317" s="164"/>
      <c r="D317" s="169"/>
      <c r="E317" s="173"/>
      <c r="F317" s="170"/>
      <c r="G317" s="169"/>
      <c r="H317" s="173"/>
      <c r="I317" s="170"/>
      <c r="J317" s="58"/>
      <c r="K317" s="231"/>
      <c r="L317" s="232"/>
      <c r="M317" s="169"/>
      <c r="N317" s="173"/>
      <c r="O317" s="170"/>
      <c r="P317" s="158"/>
      <c r="Q317" s="226"/>
      <c r="R317" s="155"/>
      <c r="S317" s="205"/>
      <c r="T317" s="155"/>
      <c r="U317" s="205"/>
      <c r="V317" s="155"/>
      <c r="AB317" s="44"/>
      <c r="AC317" s="1" t="str">
        <f>IF($Q317="","0",VLOOKUP($Q317,登録データ!$U$4:$V$19,2,FALSE))</f>
        <v>0</v>
      </c>
      <c r="AD317" s="1" t="str">
        <f t="shared" si="190"/>
        <v>00</v>
      </c>
      <c r="AE317" s="1" t="str">
        <f t="shared" si="191"/>
        <v/>
      </c>
      <c r="AF317" s="1" t="str">
        <f t="shared" si="188"/>
        <v>000000</v>
      </c>
      <c r="AG317" s="1" t="str">
        <f t="shared" si="189"/>
        <v/>
      </c>
      <c r="AH317" s="1">
        <f t="shared" si="192"/>
        <v>0</v>
      </c>
      <c r="AI317" s="197"/>
      <c r="AJ317" s="197"/>
    </row>
    <row r="318" spans="2:36" ht="19.5" thickTop="1">
      <c r="B318" s="122">
        <v>100</v>
      </c>
      <c r="C318" s="162"/>
      <c r="D318" s="165"/>
      <c r="E318" s="171"/>
      <c r="F318" s="166"/>
      <c r="G318" s="165"/>
      <c r="H318" s="171"/>
      <c r="I318" s="166"/>
      <c r="J318" s="55"/>
      <c r="K318" s="227"/>
      <c r="L318" s="228"/>
      <c r="M318" s="165"/>
      <c r="N318" s="171"/>
      <c r="O318" s="166"/>
      <c r="P318" s="156" t="s">
        <v>169</v>
      </c>
      <c r="Q318" s="159"/>
      <c r="R318" s="153"/>
      <c r="S318" s="156" t="str">
        <f t="shared" ref="S318" si="219">IF($Q318="","",IF(OR(RIGHT($Q318,1)="m",RIGHT($Q318,1)="H"),"分",""))</f>
        <v/>
      </c>
      <c r="T318" s="153"/>
      <c r="U318" s="156" t="str">
        <f t="shared" ref="U318" si="220">IF($Q318="","",IF(OR(RIGHT($Q318,1)="m",RIGHT($Q318,1)="H"),"秒","m"))</f>
        <v/>
      </c>
      <c r="V318" s="153"/>
      <c r="AB318" s="44"/>
      <c r="AC318" s="1" t="str">
        <f>IF($Q318="","0",VLOOKUP($Q318,登録データ!$U$4:$V$19,2,FALSE))</f>
        <v>0</v>
      </c>
      <c r="AD318" s="1" t="str">
        <f t="shared" si="190"/>
        <v>00</v>
      </c>
      <c r="AE318" s="1" t="str">
        <f t="shared" si="191"/>
        <v/>
      </c>
      <c r="AF318" s="1" t="str">
        <f t="shared" si="188"/>
        <v>000000</v>
      </c>
      <c r="AG318" s="1" t="str">
        <f t="shared" si="189"/>
        <v/>
      </c>
      <c r="AH318" s="1">
        <f t="shared" si="192"/>
        <v>0</v>
      </c>
      <c r="AI318" s="197" t="str">
        <f>IF($C318="","",IF($C318="@",0,IF(COUNTIF($C$21:$C$620,$C318)=1,0,1)))</f>
        <v/>
      </c>
      <c r="AJ318" s="197" t="str">
        <f>IF($M318="","",IF(OR($M318="東京都",$M318="北海道",$M318="大阪府",$M318="京都府",RIGHT($M318,1)="県"),0,1))</f>
        <v/>
      </c>
    </row>
    <row r="319" spans="2:36">
      <c r="B319" s="122"/>
      <c r="C319" s="163"/>
      <c r="D319" s="167"/>
      <c r="E319" s="172"/>
      <c r="F319" s="168"/>
      <c r="G319" s="167"/>
      <c r="H319" s="172"/>
      <c r="I319" s="168"/>
      <c r="J319" s="66"/>
      <c r="K319" s="229"/>
      <c r="L319" s="230"/>
      <c r="M319" s="167"/>
      <c r="N319" s="172"/>
      <c r="O319" s="168"/>
      <c r="P319" s="157"/>
      <c r="Q319" s="160"/>
      <c r="R319" s="154"/>
      <c r="S319" s="157"/>
      <c r="T319" s="154"/>
      <c r="U319" s="157"/>
      <c r="V319" s="154"/>
      <c r="AB319" s="44"/>
      <c r="AC319" s="1" t="str">
        <f>IF($Q319="","0",VLOOKUP($Q319,登録データ!$U$4:$V$19,2,FALSE))</f>
        <v>0</v>
      </c>
      <c r="AD319" s="1" t="str">
        <f t="shared" si="190"/>
        <v>00</v>
      </c>
      <c r="AE319" s="1" t="str">
        <f t="shared" si="191"/>
        <v/>
      </c>
      <c r="AF319" s="1" t="str">
        <f t="shared" si="188"/>
        <v>000000</v>
      </c>
      <c r="AG319" s="1" t="str">
        <f t="shared" si="189"/>
        <v/>
      </c>
      <c r="AH319" s="1">
        <f t="shared" si="192"/>
        <v>0</v>
      </c>
      <c r="AI319" s="197"/>
      <c r="AJ319" s="197"/>
    </row>
    <row r="320" spans="2:36" ht="19.5" thickBot="1">
      <c r="B320" s="196"/>
      <c r="C320" s="164"/>
      <c r="D320" s="169"/>
      <c r="E320" s="173"/>
      <c r="F320" s="170"/>
      <c r="G320" s="169"/>
      <c r="H320" s="173"/>
      <c r="I320" s="170"/>
      <c r="J320" s="58"/>
      <c r="K320" s="231"/>
      <c r="L320" s="232"/>
      <c r="M320" s="169"/>
      <c r="N320" s="173"/>
      <c r="O320" s="170"/>
      <c r="P320" s="158"/>
      <c r="Q320" s="226"/>
      <c r="R320" s="155"/>
      <c r="S320" s="205"/>
      <c r="T320" s="155"/>
      <c r="U320" s="205"/>
      <c r="V320" s="155"/>
      <c r="AB320" s="44"/>
      <c r="AC320" s="1" t="str">
        <f>IF($Q320="","0",VLOOKUP($Q320,登録データ!$U$4:$V$19,2,FALSE))</f>
        <v>0</v>
      </c>
      <c r="AD320" s="1" t="str">
        <f t="shared" si="190"/>
        <v>00</v>
      </c>
      <c r="AE320" s="1" t="str">
        <f t="shared" si="191"/>
        <v/>
      </c>
      <c r="AF320" s="1" t="str">
        <f t="shared" si="188"/>
        <v>000000</v>
      </c>
      <c r="AG320" s="1" t="str">
        <f t="shared" si="189"/>
        <v/>
      </c>
      <c r="AH320" s="1">
        <f t="shared" si="192"/>
        <v>0</v>
      </c>
      <c r="AI320" s="197"/>
      <c r="AJ320" s="197"/>
    </row>
    <row r="321" spans="2:36" ht="19.5" thickTop="1">
      <c r="B321" s="122">
        <v>101</v>
      </c>
      <c r="C321" s="162"/>
      <c r="D321" s="165"/>
      <c r="E321" s="171"/>
      <c r="F321" s="166"/>
      <c r="G321" s="165"/>
      <c r="H321" s="171"/>
      <c r="I321" s="166"/>
      <c r="J321" s="55"/>
      <c r="K321" s="227"/>
      <c r="L321" s="228"/>
      <c r="M321" s="165"/>
      <c r="N321" s="171"/>
      <c r="O321" s="166"/>
      <c r="P321" s="156" t="s">
        <v>169</v>
      </c>
      <c r="Q321" s="159"/>
      <c r="R321" s="153"/>
      <c r="S321" s="156" t="str">
        <f t="shared" ref="S321" si="221">IF($Q321="","",IF(OR(RIGHT($Q321,1)="m",RIGHT($Q321,1)="H"),"分",""))</f>
        <v/>
      </c>
      <c r="T321" s="153"/>
      <c r="U321" s="156" t="str">
        <f t="shared" ref="U321" si="222">IF($Q321="","",IF(OR(RIGHT($Q321,1)="m",RIGHT($Q321,1)="H"),"秒","m"))</f>
        <v/>
      </c>
      <c r="V321" s="153"/>
      <c r="AB321" s="44"/>
      <c r="AC321" s="1" t="str">
        <f>IF($Q321="","0",VLOOKUP($Q321,登録データ!$U$4:$V$19,2,FALSE))</f>
        <v>0</v>
      </c>
      <c r="AD321" s="1" t="str">
        <f t="shared" si="190"/>
        <v>00</v>
      </c>
      <c r="AE321" s="1" t="str">
        <f t="shared" si="191"/>
        <v/>
      </c>
      <c r="AF321" s="1" t="str">
        <f t="shared" si="188"/>
        <v>000000</v>
      </c>
      <c r="AG321" s="1" t="str">
        <f t="shared" si="189"/>
        <v/>
      </c>
      <c r="AH321" s="1">
        <f t="shared" si="192"/>
        <v>0</v>
      </c>
      <c r="AI321" s="197" t="str">
        <f>IF($C321="","",IF($C321="@",0,IF(COUNTIF($C$21:$C$620,$C321)=1,0,1)))</f>
        <v/>
      </c>
      <c r="AJ321" s="197" t="str">
        <f>IF($M321="","",IF(OR($M321="東京都",$M321="北海道",$M321="大阪府",$M321="京都府",RIGHT($M321,1)="県"),0,1))</f>
        <v/>
      </c>
    </row>
    <row r="322" spans="2:36">
      <c r="B322" s="122"/>
      <c r="C322" s="163"/>
      <c r="D322" s="167"/>
      <c r="E322" s="172"/>
      <c r="F322" s="168"/>
      <c r="G322" s="167"/>
      <c r="H322" s="172"/>
      <c r="I322" s="168"/>
      <c r="J322" s="66"/>
      <c r="K322" s="229"/>
      <c r="L322" s="230"/>
      <c r="M322" s="167"/>
      <c r="N322" s="172"/>
      <c r="O322" s="168"/>
      <c r="P322" s="157"/>
      <c r="Q322" s="160"/>
      <c r="R322" s="154"/>
      <c r="S322" s="157"/>
      <c r="T322" s="154"/>
      <c r="U322" s="157"/>
      <c r="V322" s="154"/>
      <c r="AB322" s="44"/>
      <c r="AC322" s="1" t="str">
        <f>IF($Q322="","0",VLOOKUP($Q322,登録データ!$U$4:$V$19,2,FALSE))</f>
        <v>0</v>
      </c>
      <c r="AD322" s="1" t="str">
        <f t="shared" si="190"/>
        <v>00</v>
      </c>
      <c r="AE322" s="1" t="str">
        <f t="shared" si="191"/>
        <v/>
      </c>
      <c r="AF322" s="1" t="str">
        <f t="shared" si="188"/>
        <v>000000</v>
      </c>
      <c r="AG322" s="1" t="str">
        <f t="shared" si="189"/>
        <v/>
      </c>
      <c r="AH322" s="1">
        <f t="shared" si="192"/>
        <v>0</v>
      </c>
      <c r="AI322" s="197"/>
      <c r="AJ322" s="197"/>
    </row>
    <row r="323" spans="2:36" ht="19.5" thickBot="1">
      <c r="B323" s="196"/>
      <c r="C323" s="164"/>
      <c r="D323" s="169"/>
      <c r="E323" s="173"/>
      <c r="F323" s="170"/>
      <c r="G323" s="169"/>
      <c r="H323" s="173"/>
      <c r="I323" s="170"/>
      <c r="J323" s="58"/>
      <c r="K323" s="231"/>
      <c r="L323" s="232"/>
      <c r="M323" s="169"/>
      <c r="N323" s="173"/>
      <c r="O323" s="170"/>
      <c r="P323" s="158"/>
      <c r="Q323" s="226"/>
      <c r="R323" s="155"/>
      <c r="S323" s="205"/>
      <c r="T323" s="155"/>
      <c r="U323" s="205"/>
      <c r="V323" s="155"/>
      <c r="AB323" s="44"/>
      <c r="AC323" s="1" t="str">
        <f>IF($Q323="","0",VLOOKUP($Q323,登録データ!$U$4:$V$19,2,FALSE))</f>
        <v>0</v>
      </c>
      <c r="AD323" s="1" t="str">
        <f t="shared" si="190"/>
        <v>00</v>
      </c>
      <c r="AE323" s="1" t="str">
        <f t="shared" si="191"/>
        <v/>
      </c>
      <c r="AF323" s="1" t="str">
        <f t="shared" si="188"/>
        <v>000000</v>
      </c>
      <c r="AG323" s="1" t="str">
        <f t="shared" si="189"/>
        <v/>
      </c>
      <c r="AH323" s="1">
        <f t="shared" si="192"/>
        <v>0</v>
      </c>
      <c r="AI323" s="197"/>
      <c r="AJ323" s="197"/>
    </row>
    <row r="324" spans="2:36" ht="19.5" thickTop="1">
      <c r="B324" s="122">
        <v>102</v>
      </c>
      <c r="C324" s="162"/>
      <c r="D324" s="165"/>
      <c r="E324" s="171"/>
      <c r="F324" s="166"/>
      <c r="G324" s="165"/>
      <c r="H324" s="171"/>
      <c r="I324" s="166"/>
      <c r="J324" s="55"/>
      <c r="K324" s="227"/>
      <c r="L324" s="228"/>
      <c r="M324" s="165"/>
      <c r="N324" s="171"/>
      <c r="O324" s="166"/>
      <c r="P324" s="156" t="s">
        <v>169</v>
      </c>
      <c r="Q324" s="159"/>
      <c r="R324" s="153"/>
      <c r="S324" s="156" t="str">
        <f t="shared" ref="S324" si="223">IF($Q324="","",IF(OR(RIGHT($Q324,1)="m",RIGHT($Q324,1)="H"),"分",""))</f>
        <v/>
      </c>
      <c r="T324" s="153"/>
      <c r="U324" s="156" t="str">
        <f t="shared" ref="U324" si="224">IF($Q324="","",IF(OR(RIGHT($Q324,1)="m",RIGHT($Q324,1)="H"),"秒","m"))</f>
        <v/>
      </c>
      <c r="V324" s="153"/>
      <c r="AB324" s="44"/>
      <c r="AC324" s="1" t="str">
        <f>IF($Q324="","0",VLOOKUP($Q324,登録データ!$U$4:$V$19,2,FALSE))</f>
        <v>0</v>
      </c>
      <c r="AD324" s="1" t="str">
        <f t="shared" si="190"/>
        <v>00</v>
      </c>
      <c r="AE324" s="1" t="str">
        <f t="shared" si="191"/>
        <v/>
      </c>
      <c r="AF324" s="1" t="str">
        <f t="shared" si="188"/>
        <v>000000</v>
      </c>
      <c r="AG324" s="1" t="str">
        <f t="shared" si="189"/>
        <v/>
      </c>
      <c r="AH324" s="1">
        <f t="shared" si="192"/>
        <v>0</v>
      </c>
      <c r="AI324" s="197" t="str">
        <f>IF($C324="","",IF($C324="@",0,IF(COUNTIF($C$21:$C$620,$C324)=1,0,1)))</f>
        <v/>
      </c>
      <c r="AJ324" s="197" t="str">
        <f>IF($M324="","",IF(OR($M324="東京都",$M324="北海道",$M324="大阪府",$M324="京都府",RIGHT($M324,1)="県"),0,1))</f>
        <v/>
      </c>
    </row>
    <row r="325" spans="2:36">
      <c r="B325" s="122"/>
      <c r="C325" s="163"/>
      <c r="D325" s="167"/>
      <c r="E325" s="172"/>
      <c r="F325" s="168"/>
      <c r="G325" s="167"/>
      <c r="H325" s="172"/>
      <c r="I325" s="168"/>
      <c r="J325" s="66"/>
      <c r="K325" s="229"/>
      <c r="L325" s="230"/>
      <c r="M325" s="167"/>
      <c r="N325" s="172"/>
      <c r="O325" s="168"/>
      <c r="P325" s="157"/>
      <c r="Q325" s="160"/>
      <c r="R325" s="154"/>
      <c r="S325" s="157"/>
      <c r="T325" s="154"/>
      <c r="U325" s="157"/>
      <c r="V325" s="154"/>
      <c r="AB325" s="44"/>
      <c r="AC325" s="1" t="str">
        <f>IF($Q325="","0",VLOOKUP($Q325,登録データ!$U$4:$V$19,2,FALSE))</f>
        <v>0</v>
      </c>
      <c r="AD325" s="1" t="str">
        <f t="shared" si="190"/>
        <v>00</v>
      </c>
      <c r="AE325" s="1" t="str">
        <f t="shared" si="191"/>
        <v/>
      </c>
      <c r="AF325" s="1" t="str">
        <f t="shared" si="188"/>
        <v>000000</v>
      </c>
      <c r="AG325" s="1" t="str">
        <f t="shared" si="189"/>
        <v/>
      </c>
      <c r="AH325" s="1">
        <f t="shared" si="192"/>
        <v>0</v>
      </c>
      <c r="AI325" s="197"/>
      <c r="AJ325" s="197"/>
    </row>
    <row r="326" spans="2:36" ht="19.5" thickBot="1">
      <c r="B326" s="196"/>
      <c r="C326" s="164"/>
      <c r="D326" s="169"/>
      <c r="E326" s="173"/>
      <c r="F326" s="170"/>
      <c r="G326" s="169"/>
      <c r="H326" s="173"/>
      <c r="I326" s="170"/>
      <c r="J326" s="58"/>
      <c r="K326" s="231"/>
      <c r="L326" s="232"/>
      <c r="M326" s="169"/>
      <c r="N326" s="173"/>
      <c r="O326" s="170"/>
      <c r="P326" s="158"/>
      <c r="Q326" s="226"/>
      <c r="R326" s="155"/>
      <c r="S326" s="205"/>
      <c r="T326" s="155"/>
      <c r="U326" s="205"/>
      <c r="V326" s="155"/>
      <c r="AB326" s="44"/>
      <c r="AC326" s="1" t="str">
        <f>IF($Q326="","0",VLOOKUP($Q326,登録データ!$U$4:$V$19,2,FALSE))</f>
        <v>0</v>
      </c>
      <c r="AD326" s="1" t="str">
        <f t="shared" si="190"/>
        <v>00</v>
      </c>
      <c r="AE326" s="1" t="str">
        <f t="shared" si="191"/>
        <v/>
      </c>
      <c r="AF326" s="1" t="str">
        <f t="shared" si="188"/>
        <v>000000</v>
      </c>
      <c r="AG326" s="1" t="str">
        <f t="shared" si="189"/>
        <v/>
      </c>
      <c r="AH326" s="1">
        <f t="shared" si="192"/>
        <v>0</v>
      </c>
      <c r="AI326" s="197"/>
      <c r="AJ326" s="197"/>
    </row>
    <row r="327" spans="2:36" ht="19.5" thickTop="1">
      <c r="B327" s="122">
        <v>103</v>
      </c>
      <c r="C327" s="162"/>
      <c r="D327" s="165"/>
      <c r="E327" s="171"/>
      <c r="F327" s="166"/>
      <c r="G327" s="165"/>
      <c r="H327" s="171"/>
      <c r="I327" s="166"/>
      <c r="J327" s="55"/>
      <c r="K327" s="227"/>
      <c r="L327" s="228"/>
      <c r="M327" s="165"/>
      <c r="N327" s="171"/>
      <c r="O327" s="166"/>
      <c r="P327" s="156" t="s">
        <v>169</v>
      </c>
      <c r="Q327" s="159"/>
      <c r="R327" s="153"/>
      <c r="S327" s="156" t="str">
        <f t="shared" ref="S327" si="225">IF($Q327="","",IF(OR(RIGHT($Q327,1)="m",RIGHT($Q327,1)="H"),"分",""))</f>
        <v/>
      </c>
      <c r="T327" s="153"/>
      <c r="U327" s="156" t="str">
        <f t="shared" ref="U327" si="226">IF($Q327="","",IF(OR(RIGHT($Q327,1)="m",RIGHT($Q327,1)="H"),"秒","m"))</f>
        <v/>
      </c>
      <c r="V327" s="153"/>
      <c r="AB327" s="44"/>
      <c r="AC327" s="1" t="str">
        <f>IF($Q327="","0",VLOOKUP($Q327,登録データ!$U$4:$V$19,2,FALSE))</f>
        <v>0</v>
      </c>
      <c r="AD327" s="1" t="str">
        <f t="shared" si="190"/>
        <v>00</v>
      </c>
      <c r="AE327" s="1" t="str">
        <f t="shared" si="191"/>
        <v/>
      </c>
      <c r="AF327" s="1" t="str">
        <f t="shared" si="188"/>
        <v>000000</v>
      </c>
      <c r="AG327" s="1" t="str">
        <f t="shared" si="189"/>
        <v/>
      </c>
      <c r="AH327" s="1">
        <f t="shared" si="192"/>
        <v>0</v>
      </c>
      <c r="AI327" s="197" t="str">
        <f>IF($C327="","",IF($C327="@",0,IF(COUNTIF($C$21:$C$620,$C327)=1,0,1)))</f>
        <v/>
      </c>
      <c r="AJ327" s="197" t="str">
        <f>IF($M327="","",IF(OR($M327="東京都",$M327="北海道",$M327="大阪府",$M327="京都府",RIGHT($M327,1)="県"),0,1))</f>
        <v/>
      </c>
    </row>
    <row r="328" spans="2:36">
      <c r="B328" s="122"/>
      <c r="C328" s="163"/>
      <c r="D328" s="167"/>
      <c r="E328" s="172"/>
      <c r="F328" s="168"/>
      <c r="G328" s="167"/>
      <c r="H328" s="172"/>
      <c r="I328" s="168"/>
      <c r="J328" s="66"/>
      <c r="K328" s="229"/>
      <c r="L328" s="230"/>
      <c r="M328" s="167"/>
      <c r="N328" s="172"/>
      <c r="O328" s="168"/>
      <c r="P328" s="157"/>
      <c r="Q328" s="160"/>
      <c r="R328" s="154"/>
      <c r="S328" s="157"/>
      <c r="T328" s="154"/>
      <c r="U328" s="157"/>
      <c r="V328" s="154"/>
      <c r="AB328" s="44"/>
      <c r="AC328" s="1" t="str">
        <f>IF($Q328="","0",VLOOKUP($Q328,登録データ!$U$4:$V$19,2,FALSE))</f>
        <v>0</v>
      </c>
      <c r="AD328" s="1" t="str">
        <f t="shared" si="190"/>
        <v>00</v>
      </c>
      <c r="AE328" s="1" t="str">
        <f t="shared" si="191"/>
        <v/>
      </c>
      <c r="AF328" s="1" t="str">
        <f t="shared" si="188"/>
        <v>000000</v>
      </c>
      <c r="AG328" s="1" t="str">
        <f t="shared" si="189"/>
        <v/>
      </c>
      <c r="AH328" s="1">
        <f t="shared" si="192"/>
        <v>0</v>
      </c>
      <c r="AI328" s="197"/>
      <c r="AJ328" s="197"/>
    </row>
    <row r="329" spans="2:36" ht="19.5" thickBot="1">
      <c r="B329" s="196"/>
      <c r="C329" s="164"/>
      <c r="D329" s="169"/>
      <c r="E329" s="173"/>
      <c r="F329" s="170"/>
      <c r="G329" s="169"/>
      <c r="H329" s="173"/>
      <c r="I329" s="170"/>
      <c r="J329" s="58"/>
      <c r="K329" s="231"/>
      <c r="L329" s="232"/>
      <c r="M329" s="169"/>
      <c r="N329" s="173"/>
      <c r="O329" s="170"/>
      <c r="P329" s="158"/>
      <c r="Q329" s="226"/>
      <c r="R329" s="155"/>
      <c r="S329" s="205"/>
      <c r="T329" s="155"/>
      <c r="U329" s="205"/>
      <c r="V329" s="155"/>
      <c r="AB329" s="44"/>
      <c r="AC329" s="1" t="str">
        <f>IF($Q329="","0",VLOOKUP($Q329,登録データ!$U$4:$V$19,2,FALSE))</f>
        <v>0</v>
      </c>
      <c r="AD329" s="1" t="str">
        <f t="shared" si="190"/>
        <v>00</v>
      </c>
      <c r="AE329" s="1" t="str">
        <f t="shared" si="191"/>
        <v/>
      </c>
      <c r="AF329" s="1" t="str">
        <f t="shared" si="188"/>
        <v>000000</v>
      </c>
      <c r="AG329" s="1" t="str">
        <f t="shared" si="189"/>
        <v/>
      </c>
      <c r="AH329" s="1">
        <f t="shared" si="192"/>
        <v>0</v>
      </c>
      <c r="AI329" s="197"/>
      <c r="AJ329" s="197"/>
    </row>
    <row r="330" spans="2:36" ht="19.5" thickTop="1">
      <c r="B330" s="122">
        <v>104</v>
      </c>
      <c r="C330" s="162"/>
      <c r="D330" s="165"/>
      <c r="E330" s="171"/>
      <c r="F330" s="166"/>
      <c r="G330" s="165"/>
      <c r="H330" s="171"/>
      <c r="I330" s="166"/>
      <c r="J330" s="55"/>
      <c r="K330" s="227"/>
      <c r="L330" s="228"/>
      <c r="M330" s="165"/>
      <c r="N330" s="171"/>
      <c r="O330" s="166"/>
      <c r="P330" s="156" t="s">
        <v>169</v>
      </c>
      <c r="Q330" s="159"/>
      <c r="R330" s="153"/>
      <c r="S330" s="156" t="str">
        <f t="shared" ref="S330" si="227">IF($Q330="","",IF(OR(RIGHT($Q330,1)="m",RIGHT($Q330,1)="H"),"分",""))</f>
        <v/>
      </c>
      <c r="T330" s="153"/>
      <c r="U330" s="156" t="str">
        <f t="shared" ref="U330" si="228">IF($Q330="","",IF(OR(RIGHT($Q330,1)="m",RIGHT($Q330,1)="H"),"秒","m"))</f>
        <v/>
      </c>
      <c r="V330" s="153"/>
      <c r="AB330" s="44"/>
      <c r="AC330" s="1" t="str">
        <f>IF($Q330="","0",VLOOKUP($Q330,登録データ!$U$4:$V$19,2,FALSE))</f>
        <v>0</v>
      </c>
      <c r="AD330" s="1" t="str">
        <f t="shared" si="190"/>
        <v>00</v>
      </c>
      <c r="AE330" s="1" t="str">
        <f t="shared" si="191"/>
        <v/>
      </c>
      <c r="AF330" s="1" t="str">
        <f t="shared" si="188"/>
        <v>000000</v>
      </c>
      <c r="AG330" s="1" t="str">
        <f t="shared" si="189"/>
        <v/>
      </c>
      <c r="AH330" s="1">
        <f t="shared" si="192"/>
        <v>0</v>
      </c>
      <c r="AI330" s="197" t="str">
        <f>IF($C330="","",IF($C330="@",0,IF(COUNTIF($C$21:$C$620,$C330)=1,0,1)))</f>
        <v/>
      </c>
      <c r="AJ330" s="197" t="str">
        <f>IF($M330="","",IF(OR($M330="東京都",$M330="北海道",$M330="大阪府",$M330="京都府",RIGHT($M330,1)="県"),0,1))</f>
        <v/>
      </c>
    </row>
    <row r="331" spans="2:36">
      <c r="B331" s="122"/>
      <c r="C331" s="163"/>
      <c r="D331" s="167"/>
      <c r="E331" s="172"/>
      <c r="F331" s="168"/>
      <c r="G331" s="167"/>
      <c r="H331" s="172"/>
      <c r="I331" s="168"/>
      <c r="J331" s="66"/>
      <c r="K331" s="229"/>
      <c r="L331" s="230"/>
      <c r="M331" s="167"/>
      <c r="N331" s="172"/>
      <c r="O331" s="168"/>
      <c r="P331" s="157"/>
      <c r="Q331" s="160"/>
      <c r="R331" s="154"/>
      <c r="S331" s="157"/>
      <c r="T331" s="154"/>
      <c r="U331" s="157"/>
      <c r="V331" s="154"/>
      <c r="AB331" s="44"/>
      <c r="AC331" s="1" t="str">
        <f>IF($Q331="","0",VLOOKUP($Q331,登録データ!$U$4:$V$19,2,FALSE))</f>
        <v>0</v>
      </c>
      <c r="AD331" s="1" t="str">
        <f t="shared" si="190"/>
        <v>00</v>
      </c>
      <c r="AE331" s="1" t="str">
        <f t="shared" si="191"/>
        <v/>
      </c>
      <c r="AF331" s="1" t="str">
        <f t="shared" si="188"/>
        <v>000000</v>
      </c>
      <c r="AG331" s="1" t="str">
        <f t="shared" si="189"/>
        <v/>
      </c>
      <c r="AH331" s="1">
        <f t="shared" si="192"/>
        <v>0</v>
      </c>
      <c r="AI331" s="197"/>
      <c r="AJ331" s="197"/>
    </row>
    <row r="332" spans="2:36" ht="19.5" thickBot="1">
      <c r="B332" s="196"/>
      <c r="C332" s="164"/>
      <c r="D332" s="169"/>
      <c r="E332" s="173"/>
      <c r="F332" s="170"/>
      <c r="G332" s="169"/>
      <c r="H332" s="173"/>
      <c r="I332" s="170"/>
      <c r="J332" s="58"/>
      <c r="K332" s="231"/>
      <c r="L332" s="232"/>
      <c r="M332" s="169"/>
      <c r="N332" s="173"/>
      <c r="O332" s="170"/>
      <c r="P332" s="158"/>
      <c r="Q332" s="226"/>
      <c r="R332" s="155"/>
      <c r="S332" s="205"/>
      <c r="T332" s="155"/>
      <c r="U332" s="205"/>
      <c r="V332" s="155"/>
      <c r="AB332" s="44"/>
      <c r="AC332" s="1" t="str">
        <f>IF($Q332="","0",VLOOKUP($Q332,登録データ!$U$4:$V$19,2,FALSE))</f>
        <v>0</v>
      </c>
      <c r="AD332" s="1" t="str">
        <f t="shared" si="190"/>
        <v>00</v>
      </c>
      <c r="AE332" s="1" t="str">
        <f t="shared" si="191"/>
        <v/>
      </c>
      <c r="AF332" s="1" t="str">
        <f t="shared" si="188"/>
        <v>000000</v>
      </c>
      <c r="AG332" s="1" t="str">
        <f t="shared" si="189"/>
        <v/>
      </c>
      <c r="AH332" s="1">
        <f t="shared" si="192"/>
        <v>0</v>
      </c>
      <c r="AI332" s="197"/>
      <c r="AJ332" s="197"/>
    </row>
    <row r="333" spans="2:36" ht="19.5" thickTop="1">
      <c r="B333" s="122">
        <v>105</v>
      </c>
      <c r="C333" s="162"/>
      <c r="D333" s="165"/>
      <c r="E333" s="171"/>
      <c r="F333" s="166"/>
      <c r="G333" s="165"/>
      <c r="H333" s="171"/>
      <c r="I333" s="166"/>
      <c r="J333" s="55"/>
      <c r="K333" s="227"/>
      <c r="L333" s="228"/>
      <c r="M333" s="165"/>
      <c r="N333" s="171"/>
      <c r="O333" s="166"/>
      <c r="P333" s="156" t="s">
        <v>169</v>
      </c>
      <c r="Q333" s="159"/>
      <c r="R333" s="153"/>
      <c r="S333" s="156" t="str">
        <f t="shared" ref="S333" si="229">IF($Q333="","",IF(OR(RIGHT($Q333,1)="m",RIGHT($Q333,1)="H"),"分",""))</f>
        <v/>
      </c>
      <c r="T333" s="153"/>
      <c r="U333" s="156" t="str">
        <f t="shared" ref="U333" si="230">IF($Q333="","",IF(OR(RIGHT($Q333,1)="m",RIGHT($Q333,1)="H"),"秒","m"))</f>
        <v/>
      </c>
      <c r="V333" s="153"/>
      <c r="AB333" s="44"/>
      <c r="AC333" s="1" t="str">
        <f>IF($Q333="","0",VLOOKUP($Q333,登録データ!$U$4:$V$19,2,FALSE))</f>
        <v>0</v>
      </c>
      <c r="AD333" s="1" t="str">
        <f t="shared" si="190"/>
        <v>00</v>
      </c>
      <c r="AE333" s="1" t="str">
        <f t="shared" si="191"/>
        <v/>
      </c>
      <c r="AF333" s="1" t="str">
        <f t="shared" si="188"/>
        <v>000000</v>
      </c>
      <c r="AG333" s="1" t="str">
        <f t="shared" si="189"/>
        <v/>
      </c>
      <c r="AH333" s="1">
        <f t="shared" si="192"/>
        <v>0</v>
      </c>
      <c r="AI333" s="197" t="str">
        <f>IF($C333="","",IF($C333="@",0,IF(COUNTIF($C$21:$C$620,$C333)=1,0,1)))</f>
        <v/>
      </c>
      <c r="AJ333" s="197" t="str">
        <f>IF($M333="","",IF(OR($M333="東京都",$M333="北海道",$M333="大阪府",$M333="京都府",RIGHT($M333,1)="県"),0,1))</f>
        <v/>
      </c>
    </row>
    <row r="334" spans="2:36">
      <c r="B334" s="122"/>
      <c r="C334" s="163"/>
      <c r="D334" s="167"/>
      <c r="E334" s="172"/>
      <c r="F334" s="168"/>
      <c r="G334" s="167"/>
      <c r="H334" s="172"/>
      <c r="I334" s="168"/>
      <c r="J334" s="66"/>
      <c r="K334" s="229"/>
      <c r="L334" s="230"/>
      <c r="M334" s="167"/>
      <c r="N334" s="172"/>
      <c r="O334" s="168"/>
      <c r="P334" s="157"/>
      <c r="Q334" s="160"/>
      <c r="R334" s="154"/>
      <c r="S334" s="157"/>
      <c r="T334" s="154"/>
      <c r="U334" s="157"/>
      <c r="V334" s="154"/>
      <c r="AB334" s="44"/>
      <c r="AC334" s="1" t="str">
        <f>IF($Q334="","0",VLOOKUP($Q334,登録データ!$U$4:$V$19,2,FALSE))</f>
        <v>0</v>
      </c>
      <c r="AD334" s="1" t="str">
        <f t="shared" si="190"/>
        <v>00</v>
      </c>
      <c r="AE334" s="1" t="str">
        <f t="shared" si="191"/>
        <v/>
      </c>
      <c r="AF334" s="1" t="str">
        <f t="shared" si="188"/>
        <v>000000</v>
      </c>
      <c r="AG334" s="1" t="str">
        <f t="shared" si="189"/>
        <v/>
      </c>
      <c r="AH334" s="1">
        <f t="shared" si="192"/>
        <v>0</v>
      </c>
      <c r="AI334" s="197"/>
      <c r="AJ334" s="197"/>
    </row>
    <row r="335" spans="2:36" ht="19.5" thickBot="1">
      <c r="B335" s="196"/>
      <c r="C335" s="164"/>
      <c r="D335" s="169"/>
      <c r="E335" s="173"/>
      <c r="F335" s="170"/>
      <c r="G335" s="169"/>
      <c r="H335" s="173"/>
      <c r="I335" s="170"/>
      <c r="J335" s="58"/>
      <c r="K335" s="231"/>
      <c r="L335" s="232"/>
      <c r="M335" s="169"/>
      <c r="N335" s="173"/>
      <c r="O335" s="170"/>
      <c r="P335" s="158"/>
      <c r="Q335" s="226"/>
      <c r="R335" s="155"/>
      <c r="S335" s="205"/>
      <c r="T335" s="155"/>
      <c r="U335" s="205"/>
      <c r="V335" s="155"/>
      <c r="AB335" s="44"/>
      <c r="AC335" s="1" t="str">
        <f>IF($Q335="","0",VLOOKUP($Q335,登録データ!$U$4:$V$19,2,FALSE))</f>
        <v>0</v>
      </c>
      <c r="AD335" s="1" t="str">
        <f t="shared" si="190"/>
        <v>00</v>
      </c>
      <c r="AE335" s="1" t="str">
        <f t="shared" si="191"/>
        <v/>
      </c>
      <c r="AF335" s="1" t="str">
        <f t="shared" si="188"/>
        <v>000000</v>
      </c>
      <c r="AG335" s="1" t="str">
        <f t="shared" si="189"/>
        <v/>
      </c>
      <c r="AH335" s="1">
        <f t="shared" si="192"/>
        <v>0</v>
      </c>
      <c r="AI335" s="197"/>
      <c r="AJ335" s="197"/>
    </row>
    <row r="336" spans="2:36" ht="19.5" thickTop="1">
      <c r="B336" s="122">
        <v>106</v>
      </c>
      <c r="C336" s="162"/>
      <c r="D336" s="165"/>
      <c r="E336" s="171"/>
      <c r="F336" s="166"/>
      <c r="G336" s="165"/>
      <c r="H336" s="171"/>
      <c r="I336" s="166"/>
      <c r="J336" s="55"/>
      <c r="K336" s="227"/>
      <c r="L336" s="228"/>
      <c r="M336" s="165"/>
      <c r="N336" s="171"/>
      <c r="O336" s="166"/>
      <c r="P336" s="156" t="s">
        <v>169</v>
      </c>
      <c r="Q336" s="159"/>
      <c r="R336" s="153"/>
      <c r="S336" s="156" t="str">
        <f t="shared" ref="S336" si="231">IF($Q336="","",IF(OR(RIGHT($Q336,1)="m",RIGHT($Q336,1)="H"),"分",""))</f>
        <v/>
      </c>
      <c r="T336" s="153"/>
      <c r="U336" s="156" t="str">
        <f t="shared" ref="U336" si="232">IF($Q336="","",IF(OR(RIGHT($Q336,1)="m",RIGHT($Q336,1)="H"),"秒","m"))</f>
        <v/>
      </c>
      <c r="V336" s="153"/>
      <c r="AB336" s="44"/>
      <c r="AC336" s="1" t="str">
        <f>IF($Q336="","0",VLOOKUP($Q336,登録データ!$U$4:$V$19,2,FALSE))</f>
        <v>0</v>
      </c>
      <c r="AD336" s="1" t="str">
        <f t="shared" si="190"/>
        <v>00</v>
      </c>
      <c r="AE336" s="1" t="str">
        <f t="shared" si="191"/>
        <v/>
      </c>
      <c r="AF336" s="1" t="str">
        <f t="shared" si="188"/>
        <v>000000</v>
      </c>
      <c r="AG336" s="1" t="str">
        <f t="shared" si="189"/>
        <v/>
      </c>
      <c r="AH336" s="1">
        <f t="shared" si="192"/>
        <v>0</v>
      </c>
      <c r="AI336" s="197" t="str">
        <f>IF($C336="","",IF($C336="@",0,IF(COUNTIF($C$21:$C$620,$C336)=1,0,1)))</f>
        <v/>
      </c>
      <c r="AJ336" s="197" t="str">
        <f>IF($M336="","",IF(OR($M336="東京都",$M336="北海道",$M336="大阪府",$M336="京都府",RIGHT($M336,1)="県"),0,1))</f>
        <v/>
      </c>
    </row>
    <row r="337" spans="2:36">
      <c r="B337" s="122"/>
      <c r="C337" s="163"/>
      <c r="D337" s="167"/>
      <c r="E337" s="172"/>
      <c r="F337" s="168"/>
      <c r="G337" s="167"/>
      <c r="H337" s="172"/>
      <c r="I337" s="168"/>
      <c r="J337" s="66"/>
      <c r="K337" s="229"/>
      <c r="L337" s="230"/>
      <c r="M337" s="167"/>
      <c r="N337" s="172"/>
      <c r="O337" s="168"/>
      <c r="P337" s="157"/>
      <c r="Q337" s="160"/>
      <c r="R337" s="154"/>
      <c r="S337" s="157"/>
      <c r="T337" s="154"/>
      <c r="U337" s="157"/>
      <c r="V337" s="154"/>
      <c r="AB337" s="44"/>
      <c r="AC337" s="1" t="str">
        <f>IF($Q337="","0",VLOOKUP($Q337,登録データ!$U$4:$V$19,2,FALSE))</f>
        <v>0</v>
      </c>
      <c r="AD337" s="1" t="str">
        <f t="shared" si="190"/>
        <v>00</v>
      </c>
      <c r="AE337" s="1" t="str">
        <f t="shared" si="191"/>
        <v/>
      </c>
      <c r="AF337" s="1" t="str">
        <f t="shared" si="188"/>
        <v>000000</v>
      </c>
      <c r="AG337" s="1" t="str">
        <f t="shared" si="189"/>
        <v/>
      </c>
      <c r="AH337" s="1">
        <f t="shared" si="192"/>
        <v>0</v>
      </c>
      <c r="AI337" s="197"/>
      <c r="AJ337" s="197"/>
    </row>
    <row r="338" spans="2:36" ht="19.5" thickBot="1">
      <c r="B338" s="196"/>
      <c r="C338" s="164"/>
      <c r="D338" s="169"/>
      <c r="E338" s="173"/>
      <c r="F338" s="170"/>
      <c r="G338" s="169"/>
      <c r="H338" s="173"/>
      <c r="I338" s="170"/>
      <c r="J338" s="58"/>
      <c r="K338" s="231"/>
      <c r="L338" s="232"/>
      <c r="M338" s="169"/>
      <c r="N338" s="173"/>
      <c r="O338" s="170"/>
      <c r="P338" s="158"/>
      <c r="Q338" s="226"/>
      <c r="R338" s="155"/>
      <c r="S338" s="205"/>
      <c r="T338" s="155"/>
      <c r="U338" s="205"/>
      <c r="V338" s="155"/>
      <c r="AB338" s="44"/>
      <c r="AC338" s="1" t="str">
        <f>IF($Q338="","0",VLOOKUP($Q338,登録データ!$U$4:$V$19,2,FALSE))</f>
        <v>0</v>
      </c>
      <c r="AD338" s="1" t="str">
        <f t="shared" si="190"/>
        <v>00</v>
      </c>
      <c r="AE338" s="1" t="str">
        <f t="shared" si="191"/>
        <v/>
      </c>
      <c r="AF338" s="1" t="str">
        <f t="shared" si="188"/>
        <v>000000</v>
      </c>
      <c r="AG338" s="1" t="str">
        <f t="shared" si="189"/>
        <v/>
      </c>
      <c r="AH338" s="1">
        <f t="shared" si="192"/>
        <v>0</v>
      </c>
      <c r="AI338" s="197"/>
      <c r="AJ338" s="197"/>
    </row>
    <row r="339" spans="2:36" ht="19.5" thickTop="1">
      <c r="B339" s="122">
        <v>107</v>
      </c>
      <c r="C339" s="162"/>
      <c r="D339" s="165"/>
      <c r="E339" s="171"/>
      <c r="F339" s="166"/>
      <c r="G339" s="165"/>
      <c r="H339" s="171"/>
      <c r="I339" s="166"/>
      <c r="J339" s="55"/>
      <c r="K339" s="227"/>
      <c r="L339" s="228"/>
      <c r="M339" s="165"/>
      <c r="N339" s="171"/>
      <c r="O339" s="166"/>
      <c r="P339" s="156" t="s">
        <v>169</v>
      </c>
      <c r="Q339" s="159"/>
      <c r="R339" s="153"/>
      <c r="S339" s="156" t="str">
        <f t="shared" ref="S339" si="233">IF($Q339="","",IF(OR(RIGHT($Q339,1)="m",RIGHT($Q339,1)="H"),"分",""))</f>
        <v/>
      </c>
      <c r="T339" s="153"/>
      <c r="U339" s="156" t="str">
        <f t="shared" ref="U339" si="234">IF($Q339="","",IF(OR(RIGHT($Q339,1)="m",RIGHT($Q339,1)="H"),"秒","m"))</f>
        <v/>
      </c>
      <c r="V339" s="153"/>
      <c r="AB339" s="44"/>
      <c r="AC339" s="1" t="str">
        <f>IF($Q339="","0",VLOOKUP($Q339,登録データ!$U$4:$V$19,2,FALSE))</f>
        <v>0</v>
      </c>
      <c r="AD339" s="1" t="str">
        <f t="shared" si="190"/>
        <v>00</v>
      </c>
      <c r="AE339" s="1" t="str">
        <f t="shared" si="191"/>
        <v/>
      </c>
      <c r="AF339" s="1" t="str">
        <f t="shared" si="188"/>
        <v>000000</v>
      </c>
      <c r="AG339" s="1" t="str">
        <f t="shared" si="189"/>
        <v/>
      </c>
      <c r="AH339" s="1">
        <f t="shared" si="192"/>
        <v>0</v>
      </c>
      <c r="AI339" s="197" t="str">
        <f>IF($C339="","",IF($C339="@",0,IF(COUNTIF($C$21:$C$620,$C339)=1,0,1)))</f>
        <v/>
      </c>
      <c r="AJ339" s="197" t="str">
        <f>IF($M339="","",IF(OR($M339="東京都",$M339="北海道",$M339="大阪府",$M339="京都府",RIGHT($M339,1)="県"),0,1))</f>
        <v/>
      </c>
    </row>
    <row r="340" spans="2:36">
      <c r="B340" s="122"/>
      <c r="C340" s="163"/>
      <c r="D340" s="167"/>
      <c r="E340" s="172"/>
      <c r="F340" s="168"/>
      <c r="G340" s="167"/>
      <c r="H340" s="172"/>
      <c r="I340" s="168"/>
      <c r="J340" s="66"/>
      <c r="K340" s="229"/>
      <c r="L340" s="230"/>
      <c r="M340" s="167"/>
      <c r="N340" s="172"/>
      <c r="O340" s="168"/>
      <c r="P340" s="157"/>
      <c r="Q340" s="160"/>
      <c r="R340" s="154"/>
      <c r="S340" s="157"/>
      <c r="T340" s="154"/>
      <c r="U340" s="157"/>
      <c r="V340" s="154"/>
      <c r="AB340" s="44"/>
      <c r="AC340" s="1" t="str">
        <f>IF($Q340="","0",VLOOKUP($Q340,登録データ!$U$4:$V$19,2,FALSE))</f>
        <v>0</v>
      </c>
      <c r="AD340" s="1" t="str">
        <f t="shared" si="190"/>
        <v>00</v>
      </c>
      <c r="AE340" s="1" t="str">
        <f t="shared" si="191"/>
        <v/>
      </c>
      <c r="AF340" s="1" t="str">
        <f t="shared" si="188"/>
        <v>000000</v>
      </c>
      <c r="AG340" s="1" t="str">
        <f t="shared" si="189"/>
        <v/>
      </c>
      <c r="AH340" s="1">
        <f t="shared" si="192"/>
        <v>0</v>
      </c>
      <c r="AI340" s="197"/>
      <c r="AJ340" s="197"/>
    </row>
    <row r="341" spans="2:36" ht="19.5" thickBot="1">
      <c r="B341" s="196"/>
      <c r="C341" s="164"/>
      <c r="D341" s="169"/>
      <c r="E341" s="173"/>
      <c r="F341" s="170"/>
      <c r="G341" s="169"/>
      <c r="H341" s="173"/>
      <c r="I341" s="170"/>
      <c r="J341" s="58"/>
      <c r="K341" s="231"/>
      <c r="L341" s="232"/>
      <c r="M341" s="169"/>
      <c r="N341" s="173"/>
      <c r="O341" s="170"/>
      <c r="P341" s="158"/>
      <c r="Q341" s="226"/>
      <c r="R341" s="155"/>
      <c r="S341" s="205"/>
      <c r="T341" s="155"/>
      <c r="U341" s="205"/>
      <c r="V341" s="155"/>
      <c r="AB341" s="44"/>
      <c r="AC341" s="1" t="str">
        <f>IF($Q341="","0",VLOOKUP($Q341,登録データ!$U$4:$V$19,2,FALSE))</f>
        <v>0</v>
      </c>
      <c r="AD341" s="1" t="str">
        <f t="shared" si="190"/>
        <v>00</v>
      </c>
      <c r="AE341" s="1" t="str">
        <f t="shared" si="191"/>
        <v/>
      </c>
      <c r="AF341" s="1" t="str">
        <f t="shared" ref="AF341:AF404" si="235">IF($AE341=2,IF($T341="","0000",CONCATENATE(RIGHT($T341+100,2),$AD341)),IF($T341="","000000",CONCATENATE(RIGHT($R341+100,2),RIGHT($T341+100,2),$AD341)))</f>
        <v>000000</v>
      </c>
      <c r="AG341" s="1" t="str">
        <f t="shared" ref="AG341:AG404" si="236">IF($Q341="","",CONCATENATE($AC341," ",IF($AE341=1,RIGHT($AF341+10000000,7),RIGHT($AF341+100000,5))))</f>
        <v/>
      </c>
      <c r="AH341" s="1">
        <f t="shared" si="192"/>
        <v>0</v>
      </c>
      <c r="AI341" s="197"/>
      <c r="AJ341" s="197"/>
    </row>
    <row r="342" spans="2:36" ht="19.5" thickTop="1">
      <c r="B342" s="122">
        <v>108</v>
      </c>
      <c r="C342" s="162"/>
      <c r="D342" s="165"/>
      <c r="E342" s="171"/>
      <c r="F342" s="166"/>
      <c r="G342" s="165"/>
      <c r="H342" s="171"/>
      <c r="I342" s="166"/>
      <c r="J342" s="55"/>
      <c r="K342" s="227"/>
      <c r="L342" s="228"/>
      <c r="M342" s="165"/>
      <c r="N342" s="171"/>
      <c r="O342" s="166"/>
      <c r="P342" s="156" t="s">
        <v>169</v>
      </c>
      <c r="Q342" s="159"/>
      <c r="R342" s="153"/>
      <c r="S342" s="156" t="str">
        <f t="shared" ref="S342" si="237">IF($Q342="","",IF(OR(RIGHT($Q342,1)="m",RIGHT($Q342,1)="H"),"分",""))</f>
        <v/>
      </c>
      <c r="T342" s="153"/>
      <c r="U342" s="156" t="str">
        <f t="shared" ref="U342" si="238">IF($Q342="","",IF(OR(RIGHT($Q342,1)="m",RIGHT($Q342,1)="H"),"秒","m"))</f>
        <v/>
      </c>
      <c r="V342" s="153"/>
      <c r="AB342" s="44"/>
      <c r="AC342" s="1" t="str">
        <f>IF($Q342="","0",VLOOKUP($Q342,登録データ!$U$4:$V$19,2,FALSE))</f>
        <v>0</v>
      </c>
      <c r="AD342" s="1" t="str">
        <f t="shared" ref="AD342:AD405" si="239">IF($V342="","00",IF(LEN($V342)=1,$V342*10,$V342))</f>
        <v>00</v>
      </c>
      <c r="AE342" s="1" t="str">
        <f t="shared" ref="AE342:AE405" si="240">IF($Q342="","",IF(OR(RIGHT($Q342,1)="m",RIGHT($Q342,1)="H"),1,2))</f>
        <v/>
      </c>
      <c r="AF342" s="1" t="str">
        <f t="shared" si="235"/>
        <v>000000</v>
      </c>
      <c r="AG342" s="1" t="str">
        <f t="shared" si="236"/>
        <v/>
      </c>
      <c r="AH342" s="1">
        <f t="shared" ref="AH342:AH405" si="241">IF(OR(RIGHT($Q342,1)="m",RIGHT($Q342,1)="H",RIGHT($Q342,1)="W",RIGHT($Q342,1)="C"),IF(VALUE($T342)&gt;59,1,0),0)</f>
        <v>0</v>
      </c>
      <c r="AI342" s="197" t="str">
        <f>IF($C342="","",IF($C342="@",0,IF(COUNTIF($C$21:$C$620,$C342)=1,0,1)))</f>
        <v/>
      </c>
      <c r="AJ342" s="197" t="str">
        <f>IF($M342="","",IF(OR($M342="東京都",$M342="北海道",$M342="大阪府",$M342="京都府",RIGHT($M342,1)="県"),0,1))</f>
        <v/>
      </c>
    </row>
    <row r="343" spans="2:36">
      <c r="B343" s="122"/>
      <c r="C343" s="163"/>
      <c r="D343" s="167"/>
      <c r="E343" s="172"/>
      <c r="F343" s="168"/>
      <c r="G343" s="167"/>
      <c r="H343" s="172"/>
      <c r="I343" s="168"/>
      <c r="J343" s="66"/>
      <c r="K343" s="229"/>
      <c r="L343" s="230"/>
      <c r="M343" s="167"/>
      <c r="N343" s="172"/>
      <c r="O343" s="168"/>
      <c r="P343" s="157"/>
      <c r="Q343" s="160"/>
      <c r="R343" s="154"/>
      <c r="S343" s="157"/>
      <c r="T343" s="154"/>
      <c r="U343" s="157"/>
      <c r="V343" s="154"/>
      <c r="AB343" s="44"/>
      <c r="AC343" s="1" t="str">
        <f>IF($Q343="","0",VLOOKUP($Q343,登録データ!$U$4:$V$19,2,FALSE))</f>
        <v>0</v>
      </c>
      <c r="AD343" s="1" t="str">
        <f t="shared" si="239"/>
        <v>00</v>
      </c>
      <c r="AE343" s="1" t="str">
        <f t="shared" si="240"/>
        <v/>
      </c>
      <c r="AF343" s="1" t="str">
        <f t="shared" si="235"/>
        <v>000000</v>
      </c>
      <c r="AG343" s="1" t="str">
        <f t="shared" si="236"/>
        <v/>
      </c>
      <c r="AH343" s="1">
        <f t="shared" si="241"/>
        <v>0</v>
      </c>
      <c r="AI343" s="197"/>
      <c r="AJ343" s="197"/>
    </row>
    <row r="344" spans="2:36" ht="19.5" thickBot="1">
      <c r="B344" s="196"/>
      <c r="C344" s="164"/>
      <c r="D344" s="169"/>
      <c r="E344" s="173"/>
      <c r="F344" s="170"/>
      <c r="G344" s="169"/>
      <c r="H344" s="173"/>
      <c r="I344" s="170"/>
      <c r="J344" s="58"/>
      <c r="K344" s="231"/>
      <c r="L344" s="232"/>
      <c r="M344" s="169"/>
      <c r="N344" s="173"/>
      <c r="O344" s="170"/>
      <c r="P344" s="158"/>
      <c r="Q344" s="226"/>
      <c r="R344" s="155"/>
      <c r="S344" s="205"/>
      <c r="T344" s="155"/>
      <c r="U344" s="205"/>
      <c r="V344" s="155"/>
      <c r="AB344" s="44"/>
      <c r="AC344" s="1" t="str">
        <f>IF($Q344="","0",VLOOKUP($Q344,登録データ!$U$4:$V$19,2,FALSE))</f>
        <v>0</v>
      </c>
      <c r="AD344" s="1" t="str">
        <f t="shared" si="239"/>
        <v>00</v>
      </c>
      <c r="AE344" s="1" t="str">
        <f t="shared" si="240"/>
        <v/>
      </c>
      <c r="AF344" s="1" t="str">
        <f t="shared" si="235"/>
        <v>000000</v>
      </c>
      <c r="AG344" s="1" t="str">
        <f t="shared" si="236"/>
        <v/>
      </c>
      <c r="AH344" s="1">
        <f t="shared" si="241"/>
        <v>0</v>
      </c>
      <c r="AI344" s="197"/>
      <c r="AJ344" s="197"/>
    </row>
    <row r="345" spans="2:36" ht="19.5" thickTop="1">
      <c r="B345" s="122">
        <v>109</v>
      </c>
      <c r="C345" s="162"/>
      <c r="D345" s="165"/>
      <c r="E345" s="171"/>
      <c r="F345" s="166"/>
      <c r="G345" s="165"/>
      <c r="H345" s="171"/>
      <c r="I345" s="166"/>
      <c r="J345" s="55"/>
      <c r="K345" s="227"/>
      <c r="L345" s="228"/>
      <c r="M345" s="165"/>
      <c r="N345" s="171"/>
      <c r="O345" s="166"/>
      <c r="P345" s="156" t="s">
        <v>169</v>
      </c>
      <c r="Q345" s="159"/>
      <c r="R345" s="153"/>
      <c r="S345" s="156" t="str">
        <f t="shared" ref="S345" si="242">IF($Q345="","",IF(OR(RIGHT($Q345,1)="m",RIGHT($Q345,1)="H"),"分",""))</f>
        <v/>
      </c>
      <c r="T345" s="153"/>
      <c r="U345" s="156" t="str">
        <f t="shared" ref="U345" si="243">IF($Q345="","",IF(OR(RIGHT($Q345,1)="m",RIGHT($Q345,1)="H"),"秒","m"))</f>
        <v/>
      </c>
      <c r="V345" s="153"/>
      <c r="AB345" s="44"/>
      <c r="AC345" s="1" t="str">
        <f>IF($Q345="","0",VLOOKUP($Q345,登録データ!$U$4:$V$19,2,FALSE))</f>
        <v>0</v>
      </c>
      <c r="AD345" s="1" t="str">
        <f t="shared" si="239"/>
        <v>00</v>
      </c>
      <c r="AE345" s="1" t="str">
        <f t="shared" si="240"/>
        <v/>
      </c>
      <c r="AF345" s="1" t="str">
        <f t="shared" si="235"/>
        <v>000000</v>
      </c>
      <c r="AG345" s="1" t="str">
        <f t="shared" si="236"/>
        <v/>
      </c>
      <c r="AH345" s="1">
        <f t="shared" si="241"/>
        <v>0</v>
      </c>
      <c r="AI345" s="197" t="str">
        <f>IF($C345="","",IF($C345="@",0,IF(COUNTIF($C$21:$C$620,$C345)=1,0,1)))</f>
        <v/>
      </c>
      <c r="AJ345" s="197" t="str">
        <f>IF($M345="","",IF(OR($M345="東京都",$M345="北海道",$M345="大阪府",$M345="京都府",RIGHT($M345,1)="県"),0,1))</f>
        <v/>
      </c>
    </row>
    <row r="346" spans="2:36">
      <c r="B346" s="122"/>
      <c r="C346" s="163"/>
      <c r="D346" s="167"/>
      <c r="E346" s="172"/>
      <c r="F346" s="168"/>
      <c r="G346" s="167"/>
      <c r="H346" s="172"/>
      <c r="I346" s="168"/>
      <c r="J346" s="66"/>
      <c r="K346" s="229"/>
      <c r="L346" s="230"/>
      <c r="M346" s="167"/>
      <c r="N346" s="172"/>
      <c r="O346" s="168"/>
      <c r="P346" s="157"/>
      <c r="Q346" s="160"/>
      <c r="R346" s="154"/>
      <c r="S346" s="157"/>
      <c r="T346" s="154"/>
      <c r="U346" s="157"/>
      <c r="V346" s="154"/>
      <c r="AB346" s="44"/>
      <c r="AC346" s="1" t="str">
        <f>IF($Q346="","0",VLOOKUP($Q346,登録データ!$U$4:$V$19,2,FALSE))</f>
        <v>0</v>
      </c>
      <c r="AD346" s="1" t="str">
        <f t="shared" si="239"/>
        <v>00</v>
      </c>
      <c r="AE346" s="1" t="str">
        <f t="shared" si="240"/>
        <v/>
      </c>
      <c r="AF346" s="1" t="str">
        <f t="shared" si="235"/>
        <v>000000</v>
      </c>
      <c r="AG346" s="1" t="str">
        <f t="shared" si="236"/>
        <v/>
      </c>
      <c r="AH346" s="1">
        <f t="shared" si="241"/>
        <v>0</v>
      </c>
      <c r="AI346" s="197"/>
      <c r="AJ346" s="197"/>
    </row>
    <row r="347" spans="2:36" ht="19.5" thickBot="1">
      <c r="B347" s="196"/>
      <c r="C347" s="164"/>
      <c r="D347" s="169"/>
      <c r="E347" s="173"/>
      <c r="F347" s="170"/>
      <c r="G347" s="169"/>
      <c r="H347" s="173"/>
      <c r="I347" s="170"/>
      <c r="J347" s="58"/>
      <c r="K347" s="231"/>
      <c r="L347" s="232"/>
      <c r="M347" s="169"/>
      <c r="N347" s="173"/>
      <c r="O347" s="170"/>
      <c r="P347" s="158"/>
      <c r="Q347" s="226"/>
      <c r="R347" s="155"/>
      <c r="S347" s="205"/>
      <c r="T347" s="155"/>
      <c r="U347" s="205"/>
      <c r="V347" s="155"/>
      <c r="AB347" s="44"/>
      <c r="AC347" s="1" t="str">
        <f>IF($Q347="","0",VLOOKUP($Q347,登録データ!$U$4:$V$19,2,FALSE))</f>
        <v>0</v>
      </c>
      <c r="AD347" s="1" t="str">
        <f t="shared" si="239"/>
        <v>00</v>
      </c>
      <c r="AE347" s="1" t="str">
        <f t="shared" si="240"/>
        <v/>
      </c>
      <c r="AF347" s="1" t="str">
        <f t="shared" si="235"/>
        <v>000000</v>
      </c>
      <c r="AG347" s="1" t="str">
        <f t="shared" si="236"/>
        <v/>
      </c>
      <c r="AH347" s="1">
        <f t="shared" si="241"/>
        <v>0</v>
      </c>
      <c r="AI347" s="197"/>
      <c r="AJ347" s="197"/>
    </row>
    <row r="348" spans="2:36" ht="19.5" thickTop="1">
      <c r="B348" s="122">
        <v>110</v>
      </c>
      <c r="C348" s="162"/>
      <c r="D348" s="165"/>
      <c r="E348" s="171"/>
      <c r="F348" s="166"/>
      <c r="G348" s="165"/>
      <c r="H348" s="171"/>
      <c r="I348" s="166"/>
      <c r="J348" s="55"/>
      <c r="K348" s="227"/>
      <c r="L348" s="228"/>
      <c r="M348" s="165"/>
      <c r="N348" s="171"/>
      <c r="O348" s="166"/>
      <c r="P348" s="156" t="s">
        <v>169</v>
      </c>
      <c r="Q348" s="159"/>
      <c r="R348" s="153"/>
      <c r="S348" s="156" t="str">
        <f t="shared" ref="S348" si="244">IF($Q348="","",IF(OR(RIGHT($Q348,1)="m",RIGHT($Q348,1)="H"),"分",""))</f>
        <v/>
      </c>
      <c r="T348" s="153"/>
      <c r="U348" s="156" t="str">
        <f t="shared" ref="U348" si="245">IF($Q348="","",IF(OR(RIGHT($Q348,1)="m",RIGHT($Q348,1)="H"),"秒","m"))</f>
        <v/>
      </c>
      <c r="V348" s="153"/>
      <c r="AB348" s="44"/>
      <c r="AC348" s="1" t="str">
        <f>IF($Q348="","0",VLOOKUP($Q348,登録データ!$U$4:$V$19,2,FALSE))</f>
        <v>0</v>
      </c>
      <c r="AD348" s="1" t="str">
        <f t="shared" si="239"/>
        <v>00</v>
      </c>
      <c r="AE348" s="1" t="str">
        <f t="shared" si="240"/>
        <v/>
      </c>
      <c r="AF348" s="1" t="str">
        <f t="shared" si="235"/>
        <v>000000</v>
      </c>
      <c r="AG348" s="1" t="str">
        <f t="shared" si="236"/>
        <v/>
      </c>
      <c r="AH348" s="1">
        <f t="shared" si="241"/>
        <v>0</v>
      </c>
      <c r="AI348" s="197" t="str">
        <f>IF($C348="","",IF($C348="@",0,IF(COUNTIF($C$21:$C$620,$C348)=1,0,1)))</f>
        <v/>
      </c>
      <c r="AJ348" s="197" t="str">
        <f>IF($M348="","",IF(OR($M348="東京都",$M348="北海道",$M348="大阪府",$M348="京都府",RIGHT($M348,1)="県"),0,1))</f>
        <v/>
      </c>
    </row>
    <row r="349" spans="2:36">
      <c r="B349" s="122"/>
      <c r="C349" s="163"/>
      <c r="D349" s="167"/>
      <c r="E349" s="172"/>
      <c r="F349" s="168"/>
      <c r="G349" s="167"/>
      <c r="H349" s="172"/>
      <c r="I349" s="168"/>
      <c r="J349" s="66"/>
      <c r="K349" s="229"/>
      <c r="L349" s="230"/>
      <c r="M349" s="167"/>
      <c r="N349" s="172"/>
      <c r="O349" s="168"/>
      <c r="P349" s="157"/>
      <c r="Q349" s="160"/>
      <c r="R349" s="154"/>
      <c r="S349" s="157"/>
      <c r="T349" s="154"/>
      <c r="U349" s="157"/>
      <c r="V349" s="154"/>
      <c r="AB349" s="44"/>
      <c r="AC349" s="1" t="str">
        <f>IF($Q349="","0",VLOOKUP($Q349,登録データ!$U$4:$V$19,2,FALSE))</f>
        <v>0</v>
      </c>
      <c r="AD349" s="1" t="str">
        <f t="shared" si="239"/>
        <v>00</v>
      </c>
      <c r="AE349" s="1" t="str">
        <f t="shared" si="240"/>
        <v/>
      </c>
      <c r="AF349" s="1" t="str">
        <f t="shared" si="235"/>
        <v>000000</v>
      </c>
      <c r="AG349" s="1" t="str">
        <f t="shared" si="236"/>
        <v/>
      </c>
      <c r="AH349" s="1">
        <f t="shared" si="241"/>
        <v>0</v>
      </c>
      <c r="AI349" s="197"/>
      <c r="AJ349" s="197"/>
    </row>
    <row r="350" spans="2:36" ht="19.5" thickBot="1">
      <c r="B350" s="196"/>
      <c r="C350" s="164"/>
      <c r="D350" s="169"/>
      <c r="E350" s="173"/>
      <c r="F350" s="170"/>
      <c r="G350" s="169"/>
      <c r="H350" s="173"/>
      <c r="I350" s="170"/>
      <c r="J350" s="58"/>
      <c r="K350" s="231"/>
      <c r="L350" s="232"/>
      <c r="M350" s="169"/>
      <c r="N350" s="173"/>
      <c r="O350" s="170"/>
      <c r="P350" s="158"/>
      <c r="Q350" s="226"/>
      <c r="R350" s="155"/>
      <c r="S350" s="205"/>
      <c r="T350" s="155"/>
      <c r="U350" s="205"/>
      <c r="V350" s="155"/>
      <c r="AB350" s="44"/>
      <c r="AC350" s="1" t="str">
        <f>IF($Q350="","0",VLOOKUP($Q350,登録データ!$U$4:$V$19,2,FALSE))</f>
        <v>0</v>
      </c>
      <c r="AD350" s="1" t="str">
        <f t="shared" si="239"/>
        <v>00</v>
      </c>
      <c r="AE350" s="1" t="str">
        <f t="shared" si="240"/>
        <v/>
      </c>
      <c r="AF350" s="1" t="str">
        <f t="shared" si="235"/>
        <v>000000</v>
      </c>
      <c r="AG350" s="1" t="str">
        <f t="shared" si="236"/>
        <v/>
      </c>
      <c r="AH350" s="1">
        <f t="shared" si="241"/>
        <v>0</v>
      </c>
      <c r="AI350" s="197"/>
      <c r="AJ350" s="197"/>
    </row>
    <row r="351" spans="2:36" ht="19.5" thickTop="1">
      <c r="B351" s="122">
        <v>111</v>
      </c>
      <c r="C351" s="162"/>
      <c r="D351" s="165"/>
      <c r="E351" s="171"/>
      <c r="F351" s="166"/>
      <c r="G351" s="165"/>
      <c r="H351" s="171"/>
      <c r="I351" s="166"/>
      <c r="J351" s="55"/>
      <c r="K351" s="227"/>
      <c r="L351" s="228"/>
      <c r="M351" s="165"/>
      <c r="N351" s="171"/>
      <c r="O351" s="166"/>
      <c r="P351" s="156" t="s">
        <v>169</v>
      </c>
      <c r="Q351" s="159"/>
      <c r="R351" s="153"/>
      <c r="S351" s="156" t="str">
        <f t="shared" ref="S351" si="246">IF($Q351="","",IF(OR(RIGHT($Q351,1)="m",RIGHT($Q351,1)="H"),"分",""))</f>
        <v/>
      </c>
      <c r="T351" s="153"/>
      <c r="U351" s="156" t="str">
        <f t="shared" ref="U351" si="247">IF($Q351="","",IF(OR(RIGHT($Q351,1)="m",RIGHT($Q351,1)="H"),"秒","m"))</f>
        <v/>
      </c>
      <c r="V351" s="153"/>
      <c r="AB351" s="44"/>
      <c r="AC351" s="1" t="str">
        <f>IF($Q351="","0",VLOOKUP($Q351,登録データ!$U$4:$V$19,2,FALSE))</f>
        <v>0</v>
      </c>
      <c r="AD351" s="1" t="str">
        <f t="shared" si="239"/>
        <v>00</v>
      </c>
      <c r="AE351" s="1" t="str">
        <f t="shared" si="240"/>
        <v/>
      </c>
      <c r="AF351" s="1" t="str">
        <f t="shared" si="235"/>
        <v>000000</v>
      </c>
      <c r="AG351" s="1" t="str">
        <f t="shared" si="236"/>
        <v/>
      </c>
      <c r="AH351" s="1">
        <f t="shared" si="241"/>
        <v>0</v>
      </c>
      <c r="AI351" s="197" t="str">
        <f>IF($C351="","",IF($C351="@",0,IF(COUNTIF($C$21:$C$620,$C351)=1,0,1)))</f>
        <v/>
      </c>
      <c r="AJ351" s="197" t="str">
        <f>IF($M351="","",IF(OR($M351="東京都",$M351="北海道",$M351="大阪府",$M351="京都府",RIGHT($M351,1)="県"),0,1))</f>
        <v/>
      </c>
    </row>
    <row r="352" spans="2:36">
      <c r="B352" s="122"/>
      <c r="C352" s="163"/>
      <c r="D352" s="167"/>
      <c r="E352" s="172"/>
      <c r="F352" s="168"/>
      <c r="G352" s="167"/>
      <c r="H352" s="172"/>
      <c r="I352" s="168"/>
      <c r="J352" s="66"/>
      <c r="K352" s="229"/>
      <c r="L352" s="230"/>
      <c r="M352" s="167"/>
      <c r="N352" s="172"/>
      <c r="O352" s="168"/>
      <c r="P352" s="157"/>
      <c r="Q352" s="160"/>
      <c r="R352" s="154"/>
      <c r="S352" s="157"/>
      <c r="T352" s="154"/>
      <c r="U352" s="157"/>
      <c r="V352" s="154"/>
      <c r="AB352" s="44"/>
      <c r="AC352" s="1" t="str">
        <f>IF($Q352="","0",VLOOKUP($Q352,登録データ!$U$4:$V$19,2,FALSE))</f>
        <v>0</v>
      </c>
      <c r="AD352" s="1" t="str">
        <f t="shared" si="239"/>
        <v>00</v>
      </c>
      <c r="AE352" s="1" t="str">
        <f t="shared" si="240"/>
        <v/>
      </c>
      <c r="AF352" s="1" t="str">
        <f t="shared" si="235"/>
        <v>000000</v>
      </c>
      <c r="AG352" s="1" t="str">
        <f t="shared" si="236"/>
        <v/>
      </c>
      <c r="AH352" s="1">
        <f t="shared" si="241"/>
        <v>0</v>
      </c>
      <c r="AI352" s="197"/>
      <c r="AJ352" s="197"/>
    </row>
    <row r="353" spans="2:36" ht="19.5" thickBot="1">
      <c r="B353" s="196"/>
      <c r="C353" s="164"/>
      <c r="D353" s="169"/>
      <c r="E353" s="173"/>
      <c r="F353" s="170"/>
      <c r="G353" s="169"/>
      <c r="H353" s="173"/>
      <c r="I353" s="170"/>
      <c r="J353" s="58"/>
      <c r="K353" s="231"/>
      <c r="L353" s="232"/>
      <c r="M353" s="169"/>
      <c r="N353" s="173"/>
      <c r="O353" s="170"/>
      <c r="P353" s="158"/>
      <c r="Q353" s="226"/>
      <c r="R353" s="155"/>
      <c r="S353" s="205"/>
      <c r="T353" s="155"/>
      <c r="U353" s="205"/>
      <c r="V353" s="155"/>
      <c r="AB353" s="44"/>
      <c r="AC353" s="1" t="str">
        <f>IF($Q353="","0",VLOOKUP($Q353,登録データ!$U$4:$V$19,2,FALSE))</f>
        <v>0</v>
      </c>
      <c r="AD353" s="1" t="str">
        <f t="shared" si="239"/>
        <v>00</v>
      </c>
      <c r="AE353" s="1" t="str">
        <f t="shared" si="240"/>
        <v/>
      </c>
      <c r="AF353" s="1" t="str">
        <f t="shared" si="235"/>
        <v>000000</v>
      </c>
      <c r="AG353" s="1" t="str">
        <f t="shared" si="236"/>
        <v/>
      </c>
      <c r="AH353" s="1">
        <f t="shared" si="241"/>
        <v>0</v>
      </c>
      <c r="AI353" s="197"/>
      <c r="AJ353" s="197"/>
    </row>
    <row r="354" spans="2:36" ht="19.5" thickTop="1">
      <c r="B354" s="122">
        <v>112</v>
      </c>
      <c r="C354" s="162"/>
      <c r="D354" s="165"/>
      <c r="E354" s="171"/>
      <c r="F354" s="166"/>
      <c r="G354" s="165"/>
      <c r="H354" s="171"/>
      <c r="I354" s="166"/>
      <c r="J354" s="55"/>
      <c r="K354" s="227"/>
      <c r="L354" s="228"/>
      <c r="M354" s="165"/>
      <c r="N354" s="171"/>
      <c r="O354" s="166"/>
      <c r="P354" s="156" t="s">
        <v>169</v>
      </c>
      <c r="Q354" s="159"/>
      <c r="R354" s="153"/>
      <c r="S354" s="156" t="str">
        <f t="shared" ref="S354" si="248">IF($Q354="","",IF(OR(RIGHT($Q354,1)="m",RIGHT($Q354,1)="H"),"分",""))</f>
        <v/>
      </c>
      <c r="T354" s="153"/>
      <c r="U354" s="156" t="str">
        <f t="shared" ref="U354" si="249">IF($Q354="","",IF(OR(RIGHT($Q354,1)="m",RIGHT($Q354,1)="H"),"秒","m"))</f>
        <v/>
      </c>
      <c r="V354" s="153"/>
      <c r="AB354" s="44"/>
      <c r="AC354" s="1" t="str">
        <f>IF($Q354="","0",VLOOKUP($Q354,登録データ!$U$4:$V$19,2,FALSE))</f>
        <v>0</v>
      </c>
      <c r="AD354" s="1" t="str">
        <f t="shared" si="239"/>
        <v>00</v>
      </c>
      <c r="AE354" s="1" t="str">
        <f t="shared" si="240"/>
        <v/>
      </c>
      <c r="AF354" s="1" t="str">
        <f t="shared" si="235"/>
        <v>000000</v>
      </c>
      <c r="AG354" s="1" t="str">
        <f t="shared" si="236"/>
        <v/>
      </c>
      <c r="AH354" s="1">
        <f t="shared" si="241"/>
        <v>0</v>
      </c>
      <c r="AI354" s="197" t="str">
        <f>IF($C354="","",IF($C354="@",0,IF(COUNTIF($C$21:$C$620,$C354)=1,0,1)))</f>
        <v/>
      </c>
      <c r="AJ354" s="197" t="str">
        <f>IF($M354="","",IF(OR($M354="東京都",$M354="北海道",$M354="大阪府",$M354="京都府",RIGHT($M354,1)="県"),0,1))</f>
        <v/>
      </c>
    </row>
    <row r="355" spans="2:36">
      <c r="B355" s="122"/>
      <c r="C355" s="163"/>
      <c r="D355" s="167"/>
      <c r="E355" s="172"/>
      <c r="F355" s="168"/>
      <c r="G355" s="167"/>
      <c r="H355" s="172"/>
      <c r="I355" s="168"/>
      <c r="J355" s="66"/>
      <c r="K355" s="229"/>
      <c r="L355" s="230"/>
      <c r="M355" s="167"/>
      <c r="N355" s="172"/>
      <c r="O355" s="168"/>
      <c r="P355" s="157"/>
      <c r="Q355" s="160"/>
      <c r="R355" s="154"/>
      <c r="S355" s="157"/>
      <c r="T355" s="154"/>
      <c r="U355" s="157"/>
      <c r="V355" s="154"/>
      <c r="AB355" s="44"/>
      <c r="AC355" s="1" t="str">
        <f>IF($Q355="","0",VLOOKUP($Q355,登録データ!$U$4:$V$19,2,FALSE))</f>
        <v>0</v>
      </c>
      <c r="AD355" s="1" t="str">
        <f t="shared" si="239"/>
        <v>00</v>
      </c>
      <c r="AE355" s="1" t="str">
        <f t="shared" si="240"/>
        <v/>
      </c>
      <c r="AF355" s="1" t="str">
        <f t="shared" si="235"/>
        <v>000000</v>
      </c>
      <c r="AG355" s="1" t="str">
        <f t="shared" si="236"/>
        <v/>
      </c>
      <c r="AH355" s="1">
        <f t="shared" si="241"/>
        <v>0</v>
      </c>
      <c r="AI355" s="197"/>
      <c r="AJ355" s="197"/>
    </row>
    <row r="356" spans="2:36" ht="19.5" thickBot="1">
      <c r="B356" s="196"/>
      <c r="C356" s="164"/>
      <c r="D356" s="169"/>
      <c r="E356" s="173"/>
      <c r="F356" s="170"/>
      <c r="G356" s="169"/>
      <c r="H356" s="173"/>
      <c r="I356" s="170"/>
      <c r="J356" s="58"/>
      <c r="K356" s="231"/>
      <c r="L356" s="232"/>
      <c r="M356" s="169"/>
      <c r="N356" s="173"/>
      <c r="O356" s="170"/>
      <c r="P356" s="158"/>
      <c r="Q356" s="226"/>
      <c r="R356" s="155"/>
      <c r="S356" s="205"/>
      <c r="T356" s="155"/>
      <c r="U356" s="205"/>
      <c r="V356" s="155"/>
      <c r="AB356" s="44"/>
      <c r="AC356" s="1" t="str">
        <f>IF($Q356="","0",VLOOKUP($Q356,登録データ!$U$4:$V$19,2,FALSE))</f>
        <v>0</v>
      </c>
      <c r="AD356" s="1" t="str">
        <f t="shared" si="239"/>
        <v>00</v>
      </c>
      <c r="AE356" s="1" t="str">
        <f t="shared" si="240"/>
        <v/>
      </c>
      <c r="AF356" s="1" t="str">
        <f t="shared" si="235"/>
        <v>000000</v>
      </c>
      <c r="AG356" s="1" t="str">
        <f t="shared" si="236"/>
        <v/>
      </c>
      <c r="AH356" s="1">
        <f t="shared" si="241"/>
        <v>0</v>
      </c>
      <c r="AI356" s="197"/>
      <c r="AJ356" s="197"/>
    </row>
    <row r="357" spans="2:36" ht="19.5" thickTop="1">
      <c r="B357" s="122">
        <v>113</v>
      </c>
      <c r="C357" s="162"/>
      <c r="D357" s="165"/>
      <c r="E357" s="171"/>
      <c r="F357" s="166"/>
      <c r="G357" s="165"/>
      <c r="H357" s="171"/>
      <c r="I357" s="166"/>
      <c r="J357" s="55"/>
      <c r="K357" s="227"/>
      <c r="L357" s="228"/>
      <c r="M357" s="165"/>
      <c r="N357" s="171"/>
      <c r="O357" s="166"/>
      <c r="P357" s="156" t="s">
        <v>169</v>
      </c>
      <c r="Q357" s="159"/>
      <c r="R357" s="153"/>
      <c r="S357" s="156" t="str">
        <f t="shared" ref="S357" si="250">IF($Q357="","",IF(OR(RIGHT($Q357,1)="m",RIGHT($Q357,1)="H"),"分",""))</f>
        <v/>
      </c>
      <c r="T357" s="153"/>
      <c r="U357" s="156" t="str">
        <f t="shared" ref="U357" si="251">IF($Q357="","",IF(OR(RIGHT($Q357,1)="m",RIGHT($Q357,1)="H"),"秒","m"))</f>
        <v/>
      </c>
      <c r="V357" s="153"/>
      <c r="AB357" s="44"/>
      <c r="AC357" s="1" t="str">
        <f>IF($Q357="","0",VLOOKUP($Q357,登録データ!$U$4:$V$19,2,FALSE))</f>
        <v>0</v>
      </c>
      <c r="AD357" s="1" t="str">
        <f t="shared" si="239"/>
        <v>00</v>
      </c>
      <c r="AE357" s="1" t="str">
        <f t="shared" si="240"/>
        <v/>
      </c>
      <c r="AF357" s="1" t="str">
        <f t="shared" si="235"/>
        <v>000000</v>
      </c>
      <c r="AG357" s="1" t="str">
        <f t="shared" si="236"/>
        <v/>
      </c>
      <c r="AH357" s="1">
        <f t="shared" si="241"/>
        <v>0</v>
      </c>
      <c r="AI357" s="197" t="str">
        <f>IF($C357="","",IF($C357="@",0,IF(COUNTIF($C$21:$C$620,$C357)=1,0,1)))</f>
        <v/>
      </c>
      <c r="AJ357" s="197" t="str">
        <f>IF($M357="","",IF(OR($M357="東京都",$M357="北海道",$M357="大阪府",$M357="京都府",RIGHT($M357,1)="県"),0,1))</f>
        <v/>
      </c>
    </row>
    <row r="358" spans="2:36">
      <c r="B358" s="122"/>
      <c r="C358" s="163"/>
      <c r="D358" s="167"/>
      <c r="E358" s="172"/>
      <c r="F358" s="168"/>
      <c r="G358" s="167"/>
      <c r="H358" s="172"/>
      <c r="I358" s="168"/>
      <c r="J358" s="66"/>
      <c r="K358" s="229"/>
      <c r="L358" s="230"/>
      <c r="M358" s="167"/>
      <c r="N358" s="172"/>
      <c r="O358" s="168"/>
      <c r="P358" s="157"/>
      <c r="Q358" s="160"/>
      <c r="R358" s="154"/>
      <c r="S358" s="157"/>
      <c r="T358" s="154"/>
      <c r="U358" s="157"/>
      <c r="V358" s="154"/>
      <c r="AB358" s="44"/>
      <c r="AC358" s="1" t="str">
        <f>IF($Q358="","0",VLOOKUP($Q358,登録データ!$U$4:$V$19,2,FALSE))</f>
        <v>0</v>
      </c>
      <c r="AD358" s="1" t="str">
        <f t="shared" si="239"/>
        <v>00</v>
      </c>
      <c r="AE358" s="1" t="str">
        <f t="shared" si="240"/>
        <v/>
      </c>
      <c r="AF358" s="1" t="str">
        <f t="shared" si="235"/>
        <v>000000</v>
      </c>
      <c r="AG358" s="1" t="str">
        <f t="shared" si="236"/>
        <v/>
      </c>
      <c r="AH358" s="1">
        <f t="shared" si="241"/>
        <v>0</v>
      </c>
      <c r="AI358" s="197"/>
      <c r="AJ358" s="197"/>
    </row>
    <row r="359" spans="2:36" ht="19.5" thickBot="1">
      <c r="B359" s="196"/>
      <c r="C359" s="164"/>
      <c r="D359" s="169"/>
      <c r="E359" s="173"/>
      <c r="F359" s="170"/>
      <c r="G359" s="169"/>
      <c r="H359" s="173"/>
      <c r="I359" s="170"/>
      <c r="J359" s="58"/>
      <c r="K359" s="231"/>
      <c r="L359" s="232"/>
      <c r="M359" s="169"/>
      <c r="N359" s="173"/>
      <c r="O359" s="170"/>
      <c r="P359" s="158"/>
      <c r="Q359" s="226"/>
      <c r="R359" s="155"/>
      <c r="S359" s="205"/>
      <c r="T359" s="155"/>
      <c r="U359" s="205"/>
      <c r="V359" s="155"/>
      <c r="AB359" s="44"/>
      <c r="AC359" s="1" t="str">
        <f>IF($Q359="","0",VLOOKUP($Q359,登録データ!$U$4:$V$19,2,FALSE))</f>
        <v>0</v>
      </c>
      <c r="AD359" s="1" t="str">
        <f t="shared" si="239"/>
        <v>00</v>
      </c>
      <c r="AE359" s="1" t="str">
        <f t="shared" si="240"/>
        <v/>
      </c>
      <c r="AF359" s="1" t="str">
        <f t="shared" si="235"/>
        <v>000000</v>
      </c>
      <c r="AG359" s="1" t="str">
        <f t="shared" si="236"/>
        <v/>
      </c>
      <c r="AH359" s="1">
        <f t="shared" si="241"/>
        <v>0</v>
      </c>
      <c r="AI359" s="197"/>
      <c r="AJ359" s="197"/>
    </row>
    <row r="360" spans="2:36" ht="19.5" thickTop="1">
      <c r="B360" s="122">
        <v>114</v>
      </c>
      <c r="C360" s="162"/>
      <c r="D360" s="165"/>
      <c r="E360" s="171"/>
      <c r="F360" s="166"/>
      <c r="G360" s="165"/>
      <c r="H360" s="171"/>
      <c r="I360" s="166"/>
      <c r="J360" s="55"/>
      <c r="K360" s="227"/>
      <c r="L360" s="228"/>
      <c r="M360" s="165"/>
      <c r="N360" s="171"/>
      <c r="O360" s="166"/>
      <c r="P360" s="156" t="s">
        <v>169</v>
      </c>
      <c r="Q360" s="159"/>
      <c r="R360" s="153"/>
      <c r="S360" s="156" t="str">
        <f t="shared" ref="S360" si="252">IF($Q360="","",IF(OR(RIGHT($Q360,1)="m",RIGHT($Q360,1)="H"),"分",""))</f>
        <v/>
      </c>
      <c r="T360" s="153"/>
      <c r="U360" s="156" t="str">
        <f t="shared" ref="U360" si="253">IF($Q360="","",IF(OR(RIGHT($Q360,1)="m",RIGHT($Q360,1)="H"),"秒","m"))</f>
        <v/>
      </c>
      <c r="V360" s="153"/>
      <c r="AB360" s="44"/>
      <c r="AC360" s="1" t="str">
        <f>IF($Q360="","0",VLOOKUP($Q360,登録データ!$U$4:$V$19,2,FALSE))</f>
        <v>0</v>
      </c>
      <c r="AD360" s="1" t="str">
        <f t="shared" si="239"/>
        <v>00</v>
      </c>
      <c r="AE360" s="1" t="str">
        <f t="shared" si="240"/>
        <v/>
      </c>
      <c r="AF360" s="1" t="str">
        <f t="shared" si="235"/>
        <v>000000</v>
      </c>
      <c r="AG360" s="1" t="str">
        <f t="shared" si="236"/>
        <v/>
      </c>
      <c r="AH360" s="1">
        <f t="shared" si="241"/>
        <v>0</v>
      </c>
      <c r="AI360" s="197" t="str">
        <f>IF($C360="","",IF($C360="@",0,IF(COUNTIF($C$21:$C$620,$C360)=1,0,1)))</f>
        <v/>
      </c>
      <c r="AJ360" s="197" t="str">
        <f>IF($M360="","",IF(OR($M360="東京都",$M360="北海道",$M360="大阪府",$M360="京都府",RIGHT($M360,1)="県"),0,1))</f>
        <v/>
      </c>
    </row>
    <row r="361" spans="2:36">
      <c r="B361" s="122"/>
      <c r="C361" s="163"/>
      <c r="D361" s="167"/>
      <c r="E361" s="172"/>
      <c r="F361" s="168"/>
      <c r="G361" s="167"/>
      <c r="H361" s="172"/>
      <c r="I361" s="168"/>
      <c r="J361" s="66"/>
      <c r="K361" s="229"/>
      <c r="L361" s="230"/>
      <c r="M361" s="167"/>
      <c r="N361" s="172"/>
      <c r="O361" s="168"/>
      <c r="P361" s="157"/>
      <c r="Q361" s="160"/>
      <c r="R361" s="154"/>
      <c r="S361" s="157"/>
      <c r="T361" s="154"/>
      <c r="U361" s="157"/>
      <c r="V361" s="154"/>
      <c r="AB361" s="44"/>
      <c r="AC361" s="1" t="str">
        <f>IF($Q361="","0",VLOOKUP($Q361,登録データ!$U$4:$V$19,2,FALSE))</f>
        <v>0</v>
      </c>
      <c r="AD361" s="1" t="str">
        <f t="shared" si="239"/>
        <v>00</v>
      </c>
      <c r="AE361" s="1" t="str">
        <f t="shared" si="240"/>
        <v/>
      </c>
      <c r="AF361" s="1" t="str">
        <f t="shared" si="235"/>
        <v>000000</v>
      </c>
      <c r="AG361" s="1" t="str">
        <f t="shared" si="236"/>
        <v/>
      </c>
      <c r="AH361" s="1">
        <f t="shared" si="241"/>
        <v>0</v>
      </c>
      <c r="AI361" s="197"/>
      <c r="AJ361" s="197"/>
    </row>
    <row r="362" spans="2:36" ht="19.5" thickBot="1">
      <c r="B362" s="196"/>
      <c r="C362" s="164"/>
      <c r="D362" s="169"/>
      <c r="E362" s="173"/>
      <c r="F362" s="170"/>
      <c r="G362" s="169"/>
      <c r="H362" s="173"/>
      <c r="I362" s="170"/>
      <c r="J362" s="58"/>
      <c r="K362" s="231"/>
      <c r="L362" s="232"/>
      <c r="M362" s="169"/>
      <c r="N362" s="173"/>
      <c r="O362" s="170"/>
      <c r="P362" s="158"/>
      <c r="Q362" s="226"/>
      <c r="R362" s="155"/>
      <c r="S362" s="205"/>
      <c r="T362" s="155"/>
      <c r="U362" s="205"/>
      <c r="V362" s="155"/>
      <c r="AB362" s="44"/>
      <c r="AC362" s="1" t="str">
        <f>IF($Q362="","0",VLOOKUP($Q362,登録データ!$U$4:$V$19,2,FALSE))</f>
        <v>0</v>
      </c>
      <c r="AD362" s="1" t="str">
        <f t="shared" si="239"/>
        <v>00</v>
      </c>
      <c r="AE362" s="1" t="str">
        <f t="shared" si="240"/>
        <v/>
      </c>
      <c r="AF362" s="1" t="str">
        <f t="shared" si="235"/>
        <v>000000</v>
      </c>
      <c r="AG362" s="1" t="str">
        <f t="shared" si="236"/>
        <v/>
      </c>
      <c r="AH362" s="1">
        <f t="shared" si="241"/>
        <v>0</v>
      </c>
      <c r="AI362" s="197"/>
      <c r="AJ362" s="197"/>
    </row>
    <row r="363" spans="2:36" ht="19.5" thickTop="1">
      <c r="B363" s="122">
        <v>115</v>
      </c>
      <c r="C363" s="162"/>
      <c r="D363" s="165"/>
      <c r="E363" s="171"/>
      <c r="F363" s="166"/>
      <c r="G363" s="165"/>
      <c r="H363" s="171"/>
      <c r="I363" s="166"/>
      <c r="J363" s="55"/>
      <c r="K363" s="227"/>
      <c r="L363" s="228"/>
      <c r="M363" s="165"/>
      <c r="N363" s="171"/>
      <c r="O363" s="166"/>
      <c r="P363" s="156" t="s">
        <v>169</v>
      </c>
      <c r="Q363" s="159"/>
      <c r="R363" s="153"/>
      <c r="S363" s="156" t="str">
        <f t="shared" ref="S363" si="254">IF($Q363="","",IF(OR(RIGHT($Q363,1)="m",RIGHT($Q363,1)="H"),"分",""))</f>
        <v/>
      </c>
      <c r="T363" s="153"/>
      <c r="U363" s="156" t="str">
        <f t="shared" ref="U363" si="255">IF($Q363="","",IF(OR(RIGHT($Q363,1)="m",RIGHT($Q363,1)="H"),"秒","m"))</f>
        <v/>
      </c>
      <c r="V363" s="153"/>
      <c r="AB363" s="44"/>
      <c r="AC363" s="1" t="str">
        <f>IF($Q363="","0",VLOOKUP($Q363,登録データ!$U$4:$V$19,2,FALSE))</f>
        <v>0</v>
      </c>
      <c r="AD363" s="1" t="str">
        <f t="shared" si="239"/>
        <v>00</v>
      </c>
      <c r="AE363" s="1" t="str">
        <f t="shared" si="240"/>
        <v/>
      </c>
      <c r="AF363" s="1" t="str">
        <f t="shared" si="235"/>
        <v>000000</v>
      </c>
      <c r="AG363" s="1" t="str">
        <f t="shared" si="236"/>
        <v/>
      </c>
      <c r="AH363" s="1">
        <f t="shared" si="241"/>
        <v>0</v>
      </c>
      <c r="AI363" s="197" t="str">
        <f>IF($C363="","",IF($C363="@",0,IF(COUNTIF($C$21:$C$620,$C363)=1,0,1)))</f>
        <v/>
      </c>
      <c r="AJ363" s="197" t="str">
        <f>IF($M363="","",IF(OR($M363="東京都",$M363="北海道",$M363="大阪府",$M363="京都府",RIGHT($M363,1)="県"),0,1))</f>
        <v/>
      </c>
    </row>
    <row r="364" spans="2:36">
      <c r="B364" s="122"/>
      <c r="C364" s="163"/>
      <c r="D364" s="167"/>
      <c r="E364" s="172"/>
      <c r="F364" s="168"/>
      <c r="G364" s="167"/>
      <c r="H364" s="172"/>
      <c r="I364" s="168"/>
      <c r="J364" s="66"/>
      <c r="K364" s="229"/>
      <c r="L364" s="230"/>
      <c r="M364" s="167"/>
      <c r="N364" s="172"/>
      <c r="O364" s="168"/>
      <c r="P364" s="157"/>
      <c r="Q364" s="160"/>
      <c r="R364" s="154"/>
      <c r="S364" s="157"/>
      <c r="T364" s="154"/>
      <c r="U364" s="157"/>
      <c r="V364" s="154"/>
      <c r="AB364" s="44"/>
      <c r="AC364" s="1" t="str">
        <f>IF($Q364="","0",VLOOKUP($Q364,登録データ!$U$4:$V$19,2,FALSE))</f>
        <v>0</v>
      </c>
      <c r="AD364" s="1" t="str">
        <f t="shared" si="239"/>
        <v>00</v>
      </c>
      <c r="AE364" s="1" t="str">
        <f t="shared" si="240"/>
        <v/>
      </c>
      <c r="AF364" s="1" t="str">
        <f t="shared" si="235"/>
        <v>000000</v>
      </c>
      <c r="AG364" s="1" t="str">
        <f t="shared" si="236"/>
        <v/>
      </c>
      <c r="AH364" s="1">
        <f t="shared" si="241"/>
        <v>0</v>
      </c>
      <c r="AI364" s="197"/>
      <c r="AJ364" s="197"/>
    </row>
    <row r="365" spans="2:36" ht="19.5" thickBot="1">
      <c r="B365" s="196"/>
      <c r="C365" s="164"/>
      <c r="D365" s="169"/>
      <c r="E365" s="173"/>
      <c r="F365" s="170"/>
      <c r="G365" s="169"/>
      <c r="H365" s="173"/>
      <c r="I365" s="170"/>
      <c r="J365" s="58"/>
      <c r="K365" s="231"/>
      <c r="L365" s="232"/>
      <c r="M365" s="169"/>
      <c r="N365" s="173"/>
      <c r="O365" s="170"/>
      <c r="P365" s="158"/>
      <c r="Q365" s="226"/>
      <c r="R365" s="155"/>
      <c r="S365" s="205"/>
      <c r="T365" s="155"/>
      <c r="U365" s="205"/>
      <c r="V365" s="155"/>
      <c r="AB365" s="44"/>
      <c r="AC365" s="1" t="str">
        <f>IF($Q365="","0",VLOOKUP($Q365,登録データ!$U$4:$V$19,2,FALSE))</f>
        <v>0</v>
      </c>
      <c r="AD365" s="1" t="str">
        <f t="shared" si="239"/>
        <v>00</v>
      </c>
      <c r="AE365" s="1" t="str">
        <f t="shared" si="240"/>
        <v/>
      </c>
      <c r="AF365" s="1" t="str">
        <f t="shared" si="235"/>
        <v>000000</v>
      </c>
      <c r="AG365" s="1" t="str">
        <f t="shared" si="236"/>
        <v/>
      </c>
      <c r="AH365" s="1">
        <f t="shared" si="241"/>
        <v>0</v>
      </c>
      <c r="AI365" s="197"/>
      <c r="AJ365" s="197"/>
    </row>
    <row r="366" spans="2:36" ht="19.5" thickTop="1">
      <c r="B366" s="122">
        <v>116</v>
      </c>
      <c r="C366" s="162"/>
      <c r="D366" s="165"/>
      <c r="E366" s="171"/>
      <c r="F366" s="166"/>
      <c r="G366" s="165"/>
      <c r="H366" s="171"/>
      <c r="I366" s="166"/>
      <c r="J366" s="55"/>
      <c r="K366" s="227"/>
      <c r="L366" s="228"/>
      <c r="M366" s="165"/>
      <c r="N366" s="171"/>
      <c r="O366" s="166"/>
      <c r="P366" s="156" t="s">
        <v>169</v>
      </c>
      <c r="Q366" s="159"/>
      <c r="R366" s="153"/>
      <c r="S366" s="156" t="str">
        <f t="shared" ref="S366" si="256">IF($Q366="","",IF(OR(RIGHT($Q366,1)="m",RIGHT($Q366,1)="H"),"分",""))</f>
        <v/>
      </c>
      <c r="T366" s="153"/>
      <c r="U366" s="156" t="str">
        <f t="shared" ref="U366" si="257">IF($Q366="","",IF(OR(RIGHT($Q366,1)="m",RIGHT($Q366,1)="H"),"秒","m"))</f>
        <v/>
      </c>
      <c r="V366" s="153"/>
      <c r="AB366" s="44"/>
      <c r="AC366" s="1" t="str">
        <f>IF($Q366="","0",VLOOKUP($Q366,登録データ!$U$4:$V$19,2,FALSE))</f>
        <v>0</v>
      </c>
      <c r="AD366" s="1" t="str">
        <f t="shared" si="239"/>
        <v>00</v>
      </c>
      <c r="AE366" s="1" t="str">
        <f t="shared" si="240"/>
        <v/>
      </c>
      <c r="AF366" s="1" t="str">
        <f t="shared" si="235"/>
        <v>000000</v>
      </c>
      <c r="AG366" s="1" t="str">
        <f t="shared" si="236"/>
        <v/>
      </c>
      <c r="AH366" s="1">
        <f t="shared" si="241"/>
        <v>0</v>
      </c>
      <c r="AI366" s="197" t="str">
        <f>IF($C366="","",IF($C366="@",0,IF(COUNTIF($C$21:$C$620,$C366)=1,0,1)))</f>
        <v/>
      </c>
      <c r="AJ366" s="197" t="str">
        <f>IF($M366="","",IF(OR($M366="東京都",$M366="北海道",$M366="大阪府",$M366="京都府",RIGHT($M366,1)="県"),0,1))</f>
        <v/>
      </c>
    </row>
    <row r="367" spans="2:36">
      <c r="B367" s="122"/>
      <c r="C367" s="163"/>
      <c r="D367" s="167"/>
      <c r="E367" s="172"/>
      <c r="F367" s="168"/>
      <c r="G367" s="167"/>
      <c r="H367" s="172"/>
      <c r="I367" s="168"/>
      <c r="J367" s="66"/>
      <c r="K367" s="229"/>
      <c r="L367" s="230"/>
      <c r="M367" s="167"/>
      <c r="N367" s="172"/>
      <c r="O367" s="168"/>
      <c r="P367" s="157"/>
      <c r="Q367" s="160"/>
      <c r="R367" s="154"/>
      <c r="S367" s="157"/>
      <c r="T367" s="154"/>
      <c r="U367" s="157"/>
      <c r="V367" s="154"/>
      <c r="AB367" s="44"/>
      <c r="AC367" s="1" t="str">
        <f>IF($Q367="","0",VLOOKUP($Q367,登録データ!$U$4:$V$19,2,FALSE))</f>
        <v>0</v>
      </c>
      <c r="AD367" s="1" t="str">
        <f t="shared" si="239"/>
        <v>00</v>
      </c>
      <c r="AE367" s="1" t="str">
        <f t="shared" si="240"/>
        <v/>
      </c>
      <c r="AF367" s="1" t="str">
        <f t="shared" si="235"/>
        <v>000000</v>
      </c>
      <c r="AG367" s="1" t="str">
        <f t="shared" si="236"/>
        <v/>
      </c>
      <c r="AH367" s="1">
        <f t="shared" si="241"/>
        <v>0</v>
      </c>
      <c r="AI367" s="197"/>
      <c r="AJ367" s="197"/>
    </row>
    <row r="368" spans="2:36" ht="19.5" thickBot="1">
      <c r="B368" s="196"/>
      <c r="C368" s="164"/>
      <c r="D368" s="169"/>
      <c r="E368" s="173"/>
      <c r="F368" s="170"/>
      <c r="G368" s="169"/>
      <c r="H368" s="173"/>
      <c r="I368" s="170"/>
      <c r="J368" s="58"/>
      <c r="K368" s="231"/>
      <c r="L368" s="232"/>
      <c r="M368" s="169"/>
      <c r="N368" s="173"/>
      <c r="O368" s="170"/>
      <c r="P368" s="158"/>
      <c r="Q368" s="226"/>
      <c r="R368" s="155"/>
      <c r="S368" s="205"/>
      <c r="T368" s="155"/>
      <c r="U368" s="205"/>
      <c r="V368" s="155"/>
      <c r="AB368" s="44"/>
      <c r="AC368" s="1" t="str">
        <f>IF($Q368="","0",VLOOKUP($Q368,登録データ!$U$4:$V$19,2,FALSE))</f>
        <v>0</v>
      </c>
      <c r="AD368" s="1" t="str">
        <f t="shared" si="239"/>
        <v>00</v>
      </c>
      <c r="AE368" s="1" t="str">
        <f t="shared" si="240"/>
        <v/>
      </c>
      <c r="AF368" s="1" t="str">
        <f t="shared" si="235"/>
        <v>000000</v>
      </c>
      <c r="AG368" s="1" t="str">
        <f t="shared" si="236"/>
        <v/>
      </c>
      <c r="AH368" s="1">
        <f t="shared" si="241"/>
        <v>0</v>
      </c>
      <c r="AI368" s="197"/>
      <c r="AJ368" s="197"/>
    </row>
    <row r="369" spans="2:36" ht="19.5" thickTop="1">
      <c r="B369" s="122">
        <v>117</v>
      </c>
      <c r="C369" s="162"/>
      <c r="D369" s="165"/>
      <c r="E369" s="171"/>
      <c r="F369" s="166"/>
      <c r="G369" s="165"/>
      <c r="H369" s="171"/>
      <c r="I369" s="166"/>
      <c r="J369" s="55"/>
      <c r="K369" s="227"/>
      <c r="L369" s="228"/>
      <c r="M369" s="165"/>
      <c r="N369" s="171"/>
      <c r="O369" s="166"/>
      <c r="P369" s="156" t="s">
        <v>169</v>
      </c>
      <c r="Q369" s="159"/>
      <c r="R369" s="153"/>
      <c r="S369" s="156" t="str">
        <f t="shared" ref="S369" si="258">IF($Q369="","",IF(OR(RIGHT($Q369,1)="m",RIGHT($Q369,1)="H"),"分",""))</f>
        <v/>
      </c>
      <c r="T369" s="153"/>
      <c r="U369" s="156" t="str">
        <f t="shared" ref="U369" si="259">IF($Q369="","",IF(OR(RIGHT($Q369,1)="m",RIGHT($Q369,1)="H"),"秒","m"))</f>
        <v/>
      </c>
      <c r="V369" s="153"/>
      <c r="AB369" s="44"/>
      <c r="AC369" s="1" t="str">
        <f>IF($Q369="","0",VLOOKUP($Q369,登録データ!$U$4:$V$19,2,FALSE))</f>
        <v>0</v>
      </c>
      <c r="AD369" s="1" t="str">
        <f t="shared" si="239"/>
        <v>00</v>
      </c>
      <c r="AE369" s="1" t="str">
        <f t="shared" si="240"/>
        <v/>
      </c>
      <c r="AF369" s="1" t="str">
        <f t="shared" si="235"/>
        <v>000000</v>
      </c>
      <c r="AG369" s="1" t="str">
        <f t="shared" si="236"/>
        <v/>
      </c>
      <c r="AH369" s="1">
        <f t="shared" si="241"/>
        <v>0</v>
      </c>
      <c r="AI369" s="197" t="str">
        <f>IF($C369="","",IF($C369="@",0,IF(COUNTIF($C$21:$C$620,$C369)=1,0,1)))</f>
        <v/>
      </c>
      <c r="AJ369" s="197" t="str">
        <f>IF($M369="","",IF(OR($M369="東京都",$M369="北海道",$M369="大阪府",$M369="京都府",RIGHT($M369,1)="県"),0,1))</f>
        <v/>
      </c>
    </row>
    <row r="370" spans="2:36">
      <c r="B370" s="122"/>
      <c r="C370" s="163"/>
      <c r="D370" s="167"/>
      <c r="E370" s="172"/>
      <c r="F370" s="168"/>
      <c r="G370" s="167"/>
      <c r="H370" s="172"/>
      <c r="I370" s="168"/>
      <c r="J370" s="66"/>
      <c r="K370" s="229"/>
      <c r="L370" s="230"/>
      <c r="M370" s="167"/>
      <c r="N370" s="172"/>
      <c r="O370" s="168"/>
      <c r="P370" s="157"/>
      <c r="Q370" s="160"/>
      <c r="R370" s="154"/>
      <c r="S370" s="157"/>
      <c r="T370" s="154"/>
      <c r="U370" s="157"/>
      <c r="V370" s="154"/>
      <c r="AB370" s="44"/>
      <c r="AC370" s="1" t="str">
        <f>IF($Q370="","0",VLOOKUP($Q370,登録データ!$U$4:$V$19,2,FALSE))</f>
        <v>0</v>
      </c>
      <c r="AD370" s="1" t="str">
        <f t="shared" si="239"/>
        <v>00</v>
      </c>
      <c r="AE370" s="1" t="str">
        <f t="shared" si="240"/>
        <v/>
      </c>
      <c r="AF370" s="1" t="str">
        <f t="shared" si="235"/>
        <v>000000</v>
      </c>
      <c r="AG370" s="1" t="str">
        <f t="shared" si="236"/>
        <v/>
      </c>
      <c r="AH370" s="1">
        <f t="shared" si="241"/>
        <v>0</v>
      </c>
      <c r="AI370" s="197"/>
      <c r="AJ370" s="197"/>
    </row>
    <row r="371" spans="2:36" ht="19.5" thickBot="1">
      <c r="B371" s="196"/>
      <c r="C371" s="164"/>
      <c r="D371" s="169"/>
      <c r="E371" s="173"/>
      <c r="F371" s="170"/>
      <c r="G371" s="169"/>
      <c r="H371" s="173"/>
      <c r="I371" s="170"/>
      <c r="J371" s="58"/>
      <c r="K371" s="231"/>
      <c r="L371" s="232"/>
      <c r="M371" s="169"/>
      <c r="N371" s="173"/>
      <c r="O371" s="170"/>
      <c r="P371" s="158"/>
      <c r="Q371" s="226"/>
      <c r="R371" s="155"/>
      <c r="S371" s="205"/>
      <c r="T371" s="155"/>
      <c r="U371" s="205"/>
      <c r="V371" s="155"/>
      <c r="AB371" s="44"/>
      <c r="AC371" s="1" t="str">
        <f>IF($Q371="","0",VLOOKUP($Q371,登録データ!$U$4:$V$19,2,FALSE))</f>
        <v>0</v>
      </c>
      <c r="AD371" s="1" t="str">
        <f t="shared" si="239"/>
        <v>00</v>
      </c>
      <c r="AE371" s="1" t="str">
        <f t="shared" si="240"/>
        <v/>
      </c>
      <c r="AF371" s="1" t="str">
        <f t="shared" si="235"/>
        <v>000000</v>
      </c>
      <c r="AG371" s="1" t="str">
        <f t="shared" si="236"/>
        <v/>
      </c>
      <c r="AH371" s="1">
        <f t="shared" si="241"/>
        <v>0</v>
      </c>
      <c r="AI371" s="197"/>
      <c r="AJ371" s="197"/>
    </row>
    <row r="372" spans="2:36" ht="19.5" thickTop="1">
      <c r="B372" s="122">
        <v>118</v>
      </c>
      <c r="C372" s="162"/>
      <c r="D372" s="165"/>
      <c r="E372" s="171"/>
      <c r="F372" s="166"/>
      <c r="G372" s="165"/>
      <c r="H372" s="171"/>
      <c r="I372" s="166"/>
      <c r="J372" s="55"/>
      <c r="K372" s="227"/>
      <c r="L372" s="228"/>
      <c r="M372" s="165"/>
      <c r="N372" s="171"/>
      <c r="O372" s="166"/>
      <c r="P372" s="156" t="s">
        <v>169</v>
      </c>
      <c r="Q372" s="159"/>
      <c r="R372" s="153"/>
      <c r="S372" s="156" t="str">
        <f t="shared" ref="S372" si="260">IF($Q372="","",IF(OR(RIGHT($Q372,1)="m",RIGHT($Q372,1)="H"),"分",""))</f>
        <v/>
      </c>
      <c r="T372" s="153"/>
      <c r="U372" s="156" t="str">
        <f t="shared" ref="U372" si="261">IF($Q372="","",IF(OR(RIGHT($Q372,1)="m",RIGHT($Q372,1)="H"),"秒","m"))</f>
        <v/>
      </c>
      <c r="V372" s="153"/>
      <c r="AB372" s="44"/>
      <c r="AC372" s="1" t="str">
        <f>IF($Q372="","0",VLOOKUP($Q372,登録データ!$U$4:$V$19,2,FALSE))</f>
        <v>0</v>
      </c>
      <c r="AD372" s="1" t="str">
        <f t="shared" si="239"/>
        <v>00</v>
      </c>
      <c r="AE372" s="1" t="str">
        <f t="shared" si="240"/>
        <v/>
      </c>
      <c r="AF372" s="1" t="str">
        <f t="shared" si="235"/>
        <v>000000</v>
      </c>
      <c r="AG372" s="1" t="str">
        <f t="shared" si="236"/>
        <v/>
      </c>
      <c r="AH372" s="1">
        <f t="shared" si="241"/>
        <v>0</v>
      </c>
      <c r="AI372" s="197" t="str">
        <f>IF($C372="","",IF($C372="@",0,IF(COUNTIF($C$21:$C$620,$C372)=1,0,1)))</f>
        <v/>
      </c>
      <c r="AJ372" s="197" t="str">
        <f>IF($M372="","",IF(OR($M372="東京都",$M372="北海道",$M372="大阪府",$M372="京都府",RIGHT($M372,1)="県"),0,1))</f>
        <v/>
      </c>
    </row>
    <row r="373" spans="2:36">
      <c r="B373" s="122"/>
      <c r="C373" s="163"/>
      <c r="D373" s="167"/>
      <c r="E373" s="172"/>
      <c r="F373" s="168"/>
      <c r="G373" s="167"/>
      <c r="H373" s="172"/>
      <c r="I373" s="168"/>
      <c r="J373" s="66"/>
      <c r="K373" s="229"/>
      <c r="L373" s="230"/>
      <c r="M373" s="167"/>
      <c r="N373" s="172"/>
      <c r="O373" s="168"/>
      <c r="P373" s="157"/>
      <c r="Q373" s="160"/>
      <c r="R373" s="154"/>
      <c r="S373" s="157"/>
      <c r="T373" s="154"/>
      <c r="U373" s="157"/>
      <c r="V373" s="154"/>
      <c r="AB373" s="44"/>
      <c r="AC373" s="1" t="str">
        <f>IF($Q373="","0",VLOOKUP($Q373,登録データ!$U$4:$V$19,2,FALSE))</f>
        <v>0</v>
      </c>
      <c r="AD373" s="1" t="str">
        <f t="shared" si="239"/>
        <v>00</v>
      </c>
      <c r="AE373" s="1" t="str">
        <f t="shared" si="240"/>
        <v/>
      </c>
      <c r="AF373" s="1" t="str">
        <f t="shared" si="235"/>
        <v>000000</v>
      </c>
      <c r="AG373" s="1" t="str">
        <f t="shared" si="236"/>
        <v/>
      </c>
      <c r="AH373" s="1">
        <f t="shared" si="241"/>
        <v>0</v>
      </c>
      <c r="AI373" s="197"/>
      <c r="AJ373" s="197"/>
    </row>
    <row r="374" spans="2:36" ht="19.5" thickBot="1">
      <c r="B374" s="196"/>
      <c r="C374" s="164"/>
      <c r="D374" s="169"/>
      <c r="E374" s="173"/>
      <c r="F374" s="170"/>
      <c r="G374" s="169"/>
      <c r="H374" s="173"/>
      <c r="I374" s="170"/>
      <c r="J374" s="58"/>
      <c r="K374" s="231"/>
      <c r="L374" s="232"/>
      <c r="M374" s="169"/>
      <c r="N374" s="173"/>
      <c r="O374" s="170"/>
      <c r="P374" s="158"/>
      <c r="Q374" s="226"/>
      <c r="R374" s="155"/>
      <c r="S374" s="205"/>
      <c r="T374" s="155"/>
      <c r="U374" s="205"/>
      <c r="V374" s="155"/>
      <c r="AB374" s="44"/>
      <c r="AC374" s="1" t="str">
        <f>IF($Q374="","0",VLOOKUP($Q374,登録データ!$U$4:$V$19,2,FALSE))</f>
        <v>0</v>
      </c>
      <c r="AD374" s="1" t="str">
        <f t="shared" si="239"/>
        <v>00</v>
      </c>
      <c r="AE374" s="1" t="str">
        <f t="shared" si="240"/>
        <v/>
      </c>
      <c r="AF374" s="1" t="str">
        <f t="shared" si="235"/>
        <v>000000</v>
      </c>
      <c r="AG374" s="1" t="str">
        <f t="shared" si="236"/>
        <v/>
      </c>
      <c r="AH374" s="1">
        <f t="shared" si="241"/>
        <v>0</v>
      </c>
      <c r="AI374" s="197"/>
      <c r="AJ374" s="197"/>
    </row>
    <row r="375" spans="2:36" ht="19.5" thickTop="1">
      <c r="B375" s="122">
        <v>119</v>
      </c>
      <c r="C375" s="162"/>
      <c r="D375" s="165"/>
      <c r="E375" s="171"/>
      <c r="F375" s="166"/>
      <c r="G375" s="165"/>
      <c r="H375" s="171"/>
      <c r="I375" s="166"/>
      <c r="J375" s="55"/>
      <c r="K375" s="227"/>
      <c r="L375" s="228"/>
      <c r="M375" s="165"/>
      <c r="N375" s="171"/>
      <c r="O375" s="166"/>
      <c r="P375" s="156" t="s">
        <v>169</v>
      </c>
      <c r="Q375" s="159"/>
      <c r="R375" s="153"/>
      <c r="S375" s="156" t="str">
        <f t="shared" ref="S375" si="262">IF($Q375="","",IF(OR(RIGHT($Q375,1)="m",RIGHT($Q375,1)="H"),"分",""))</f>
        <v/>
      </c>
      <c r="T375" s="153"/>
      <c r="U375" s="156" t="str">
        <f t="shared" ref="U375" si="263">IF($Q375="","",IF(OR(RIGHT($Q375,1)="m",RIGHT($Q375,1)="H"),"秒","m"))</f>
        <v/>
      </c>
      <c r="V375" s="153"/>
      <c r="AB375" s="44"/>
      <c r="AC375" s="1" t="str">
        <f>IF($Q375="","0",VLOOKUP($Q375,登録データ!$U$4:$V$19,2,FALSE))</f>
        <v>0</v>
      </c>
      <c r="AD375" s="1" t="str">
        <f t="shared" si="239"/>
        <v>00</v>
      </c>
      <c r="AE375" s="1" t="str">
        <f t="shared" si="240"/>
        <v/>
      </c>
      <c r="AF375" s="1" t="str">
        <f t="shared" si="235"/>
        <v>000000</v>
      </c>
      <c r="AG375" s="1" t="str">
        <f t="shared" si="236"/>
        <v/>
      </c>
      <c r="AH375" s="1">
        <f t="shared" si="241"/>
        <v>0</v>
      </c>
      <c r="AI375" s="197" t="str">
        <f>IF($C375="","",IF($C375="@",0,IF(COUNTIF($C$21:$C$620,$C375)=1,0,1)))</f>
        <v/>
      </c>
      <c r="AJ375" s="197" t="str">
        <f>IF($M375="","",IF(OR($M375="東京都",$M375="北海道",$M375="大阪府",$M375="京都府",RIGHT($M375,1)="県"),0,1))</f>
        <v/>
      </c>
    </row>
    <row r="376" spans="2:36">
      <c r="B376" s="122"/>
      <c r="C376" s="163"/>
      <c r="D376" s="167"/>
      <c r="E376" s="172"/>
      <c r="F376" s="168"/>
      <c r="G376" s="167"/>
      <c r="H376" s="172"/>
      <c r="I376" s="168"/>
      <c r="J376" s="66"/>
      <c r="K376" s="229"/>
      <c r="L376" s="230"/>
      <c r="M376" s="167"/>
      <c r="N376" s="172"/>
      <c r="O376" s="168"/>
      <c r="P376" s="157"/>
      <c r="Q376" s="160"/>
      <c r="R376" s="154"/>
      <c r="S376" s="157"/>
      <c r="T376" s="154"/>
      <c r="U376" s="157"/>
      <c r="V376" s="154"/>
      <c r="AB376" s="44"/>
      <c r="AC376" s="1" t="str">
        <f>IF($Q376="","0",VLOOKUP($Q376,登録データ!$U$4:$V$19,2,FALSE))</f>
        <v>0</v>
      </c>
      <c r="AD376" s="1" t="str">
        <f t="shared" si="239"/>
        <v>00</v>
      </c>
      <c r="AE376" s="1" t="str">
        <f t="shared" si="240"/>
        <v/>
      </c>
      <c r="AF376" s="1" t="str">
        <f t="shared" si="235"/>
        <v>000000</v>
      </c>
      <c r="AG376" s="1" t="str">
        <f t="shared" si="236"/>
        <v/>
      </c>
      <c r="AH376" s="1">
        <f t="shared" si="241"/>
        <v>0</v>
      </c>
      <c r="AI376" s="197"/>
      <c r="AJ376" s="197"/>
    </row>
    <row r="377" spans="2:36" ht="19.5" thickBot="1">
      <c r="B377" s="196"/>
      <c r="C377" s="164"/>
      <c r="D377" s="169"/>
      <c r="E377" s="173"/>
      <c r="F377" s="170"/>
      <c r="G377" s="169"/>
      <c r="H377" s="173"/>
      <c r="I377" s="170"/>
      <c r="J377" s="58"/>
      <c r="K377" s="231"/>
      <c r="L377" s="232"/>
      <c r="M377" s="169"/>
      <c r="N377" s="173"/>
      <c r="O377" s="170"/>
      <c r="P377" s="158"/>
      <c r="Q377" s="226"/>
      <c r="R377" s="155"/>
      <c r="S377" s="205"/>
      <c r="T377" s="155"/>
      <c r="U377" s="205"/>
      <c r="V377" s="155"/>
      <c r="AB377" s="44"/>
      <c r="AC377" s="1" t="str">
        <f>IF($Q377="","0",VLOOKUP($Q377,登録データ!$U$4:$V$19,2,FALSE))</f>
        <v>0</v>
      </c>
      <c r="AD377" s="1" t="str">
        <f t="shared" si="239"/>
        <v>00</v>
      </c>
      <c r="AE377" s="1" t="str">
        <f t="shared" si="240"/>
        <v/>
      </c>
      <c r="AF377" s="1" t="str">
        <f t="shared" si="235"/>
        <v>000000</v>
      </c>
      <c r="AG377" s="1" t="str">
        <f t="shared" si="236"/>
        <v/>
      </c>
      <c r="AH377" s="1">
        <f t="shared" si="241"/>
        <v>0</v>
      </c>
      <c r="AI377" s="197"/>
      <c r="AJ377" s="197"/>
    </row>
    <row r="378" spans="2:36" ht="19.5" thickTop="1">
      <c r="B378" s="122">
        <v>120</v>
      </c>
      <c r="C378" s="162"/>
      <c r="D378" s="165"/>
      <c r="E378" s="171"/>
      <c r="F378" s="166"/>
      <c r="G378" s="165"/>
      <c r="H378" s="171"/>
      <c r="I378" s="166"/>
      <c r="J378" s="55"/>
      <c r="K378" s="227"/>
      <c r="L378" s="228"/>
      <c r="M378" s="165"/>
      <c r="N378" s="171"/>
      <c r="O378" s="166"/>
      <c r="P378" s="156" t="s">
        <v>169</v>
      </c>
      <c r="Q378" s="159"/>
      <c r="R378" s="153"/>
      <c r="S378" s="156" t="str">
        <f t="shared" ref="S378" si="264">IF($Q378="","",IF(OR(RIGHT($Q378,1)="m",RIGHT($Q378,1)="H"),"分",""))</f>
        <v/>
      </c>
      <c r="T378" s="153"/>
      <c r="U378" s="156" t="str">
        <f t="shared" ref="U378" si="265">IF($Q378="","",IF(OR(RIGHT($Q378,1)="m",RIGHT($Q378,1)="H"),"秒","m"))</f>
        <v/>
      </c>
      <c r="V378" s="153"/>
      <c r="AB378" s="44"/>
      <c r="AC378" s="1" t="str">
        <f>IF($Q378="","0",VLOOKUP($Q378,登録データ!$U$4:$V$19,2,FALSE))</f>
        <v>0</v>
      </c>
      <c r="AD378" s="1" t="str">
        <f t="shared" si="239"/>
        <v>00</v>
      </c>
      <c r="AE378" s="1" t="str">
        <f t="shared" si="240"/>
        <v/>
      </c>
      <c r="AF378" s="1" t="str">
        <f t="shared" si="235"/>
        <v>000000</v>
      </c>
      <c r="AG378" s="1" t="str">
        <f t="shared" si="236"/>
        <v/>
      </c>
      <c r="AH378" s="1">
        <f t="shared" si="241"/>
        <v>0</v>
      </c>
      <c r="AI378" s="197" t="str">
        <f>IF($C378="","",IF($C378="@",0,IF(COUNTIF($C$21:$C$620,$C378)=1,0,1)))</f>
        <v/>
      </c>
      <c r="AJ378" s="197" t="str">
        <f>IF($M378="","",IF(OR($M378="東京都",$M378="北海道",$M378="大阪府",$M378="京都府",RIGHT($M378,1)="県"),0,1))</f>
        <v/>
      </c>
    </row>
    <row r="379" spans="2:36">
      <c r="B379" s="122"/>
      <c r="C379" s="163"/>
      <c r="D379" s="167"/>
      <c r="E379" s="172"/>
      <c r="F379" s="168"/>
      <c r="G379" s="167"/>
      <c r="H379" s="172"/>
      <c r="I379" s="168"/>
      <c r="J379" s="66"/>
      <c r="K379" s="229"/>
      <c r="L379" s="230"/>
      <c r="M379" s="167"/>
      <c r="N379" s="172"/>
      <c r="O379" s="168"/>
      <c r="P379" s="157"/>
      <c r="Q379" s="160"/>
      <c r="R379" s="154"/>
      <c r="S379" s="157"/>
      <c r="T379" s="154"/>
      <c r="U379" s="157"/>
      <c r="V379" s="154"/>
      <c r="AB379" s="44"/>
      <c r="AC379" s="1" t="str">
        <f>IF($Q379="","0",VLOOKUP($Q379,登録データ!$U$4:$V$19,2,FALSE))</f>
        <v>0</v>
      </c>
      <c r="AD379" s="1" t="str">
        <f t="shared" si="239"/>
        <v>00</v>
      </c>
      <c r="AE379" s="1" t="str">
        <f t="shared" si="240"/>
        <v/>
      </c>
      <c r="AF379" s="1" t="str">
        <f t="shared" si="235"/>
        <v>000000</v>
      </c>
      <c r="AG379" s="1" t="str">
        <f t="shared" si="236"/>
        <v/>
      </c>
      <c r="AH379" s="1">
        <f t="shared" si="241"/>
        <v>0</v>
      </c>
      <c r="AI379" s="197"/>
      <c r="AJ379" s="197"/>
    </row>
    <row r="380" spans="2:36" ht="19.5" thickBot="1">
      <c r="B380" s="196"/>
      <c r="C380" s="164"/>
      <c r="D380" s="169"/>
      <c r="E380" s="173"/>
      <c r="F380" s="170"/>
      <c r="G380" s="169"/>
      <c r="H380" s="173"/>
      <c r="I380" s="170"/>
      <c r="J380" s="58"/>
      <c r="K380" s="231"/>
      <c r="L380" s="232"/>
      <c r="M380" s="169"/>
      <c r="N380" s="173"/>
      <c r="O380" s="170"/>
      <c r="P380" s="158"/>
      <c r="Q380" s="226"/>
      <c r="R380" s="155"/>
      <c r="S380" s="205"/>
      <c r="T380" s="155"/>
      <c r="U380" s="205"/>
      <c r="V380" s="155"/>
      <c r="AB380" s="44"/>
      <c r="AC380" s="1" t="str">
        <f>IF($Q380="","0",VLOOKUP($Q380,登録データ!$U$4:$V$19,2,FALSE))</f>
        <v>0</v>
      </c>
      <c r="AD380" s="1" t="str">
        <f t="shared" si="239"/>
        <v>00</v>
      </c>
      <c r="AE380" s="1" t="str">
        <f t="shared" si="240"/>
        <v/>
      </c>
      <c r="AF380" s="1" t="str">
        <f t="shared" si="235"/>
        <v>000000</v>
      </c>
      <c r="AG380" s="1" t="str">
        <f t="shared" si="236"/>
        <v/>
      </c>
      <c r="AH380" s="1">
        <f t="shared" si="241"/>
        <v>0</v>
      </c>
      <c r="AI380" s="197"/>
      <c r="AJ380" s="197"/>
    </row>
    <row r="381" spans="2:36" ht="19.5" thickTop="1">
      <c r="B381" s="122">
        <v>121</v>
      </c>
      <c r="C381" s="162"/>
      <c r="D381" s="165"/>
      <c r="E381" s="171"/>
      <c r="F381" s="166"/>
      <c r="G381" s="165"/>
      <c r="H381" s="171"/>
      <c r="I381" s="166"/>
      <c r="J381" s="55"/>
      <c r="K381" s="227"/>
      <c r="L381" s="228"/>
      <c r="M381" s="165"/>
      <c r="N381" s="171"/>
      <c r="O381" s="166"/>
      <c r="P381" s="156" t="s">
        <v>169</v>
      </c>
      <c r="Q381" s="159"/>
      <c r="R381" s="153"/>
      <c r="S381" s="156" t="str">
        <f t="shared" ref="S381" si="266">IF($Q381="","",IF(OR(RIGHT($Q381,1)="m",RIGHT($Q381,1)="H"),"分",""))</f>
        <v/>
      </c>
      <c r="T381" s="153"/>
      <c r="U381" s="156" t="str">
        <f t="shared" ref="U381" si="267">IF($Q381="","",IF(OR(RIGHT($Q381,1)="m",RIGHT($Q381,1)="H"),"秒","m"))</f>
        <v/>
      </c>
      <c r="V381" s="153"/>
      <c r="AB381" s="44"/>
      <c r="AC381" s="1" t="str">
        <f>IF($Q381="","0",VLOOKUP($Q381,登録データ!$U$4:$V$19,2,FALSE))</f>
        <v>0</v>
      </c>
      <c r="AD381" s="1" t="str">
        <f t="shared" si="239"/>
        <v>00</v>
      </c>
      <c r="AE381" s="1" t="str">
        <f t="shared" si="240"/>
        <v/>
      </c>
      <c r="AF381" s="1" t="str">
        <f t="shared" si="235"/>
        <v>000000</v>
      </c>
      <c r="AG381" s="1" t="str">
        <f t="shared" si="236"/>
        <v/>
      </c>
      <c r="AH381" s="1">
        <f t="shared" si="241"/>
        <v>0</v>
      </c>
      <c r="AI381" s="197" t="str">
        <f>IF($C381="","",IF($C381="@",0,IF(COUNTIF($C$21:$C$620,$C381)=1,0,1)))</f>
        <v/>
      </c>
      <c r="AJ381" s="197" t="str">
        <f>IF($M381="","",IF(OR($M381="東京都",$M381="北海道",$M381="大阪府",$M381="京都府",RIGHT($M381,1)="県"),0,1))</f>
        <v/>
      </c>
    </row>
    <row r="382" spans="2:36">
      <c r="B382" s="122"/>
      <c r="C382" s="163"/>
      <c r="D382" s="167"/>
      <c r="E382" s="172"/>
      <c r="F382" s="168"/>
      <c r="G382" s="167"/>
      <c r="H382" s="172"/>
      <c r="I382" s="168"/>
      <c r="J382" s="66"/>
      <c r="K382" s="229"/>
      <c r="L382" s="230"/>
      <c r="M382" s="167"/>
      <c r="N382" s="172"/>
      <c r="O382" s="168"/>
      <c r="P382" s="157"/>
      <c r="Q382" s="160"/>
      <c r="R382" s="154"/>
      <c r="S382" s="157"/>
      <c r="T382" s="154"/>
      <c r="U382" s="157"/>
      <c r="V382" s="154"/>
      <c r="AB382" s="44"/>
      <c r="AC382" s="1" t="str">
        <f>IF($Q382="","0",VLOOKUP($Q382,登録データ!$U$4:$V$19,2,FALSE))</f>
        <v>0</v>
      </c>
      <c r="AD382" s="1" t="str">
        <f t="shared" si="239"/>
        <v>00</v>
      </c>
      <c r="AE382" s="1" t="str">
        <f t="shared" si="240"/>
        <v/>
      </c>
      <c r="AF382" s="1" t="str">
        <f t="shared" si="235"/>
        <v>000000</v>
      </c>
      <c r="AG382" s="1" t="str">
        <f t="shared" si="236"/>
        <v/>
      </c>
      <c r="AH382" s="1">
        <f t="shared" si="241"/>
        <v>0</v>
      </c>
      <c r="AI382" s="197"/>
      <c r="AJ382" s="197"/>
    </row>
    <row r="383" spans="2:36" ht="19.5" thickBot="1">
      <c r="B383" s="196"/>
      <c r="C383" s="164"/>
      <c r="D383" s="169"/>
      <c r="E383" s="173"/>
      <c r="F383" s="170"/>
      <c r="G383" s="169"/>
      <c r="H383" s="173"/>
      <c r="I383" s="170"/>
      <c r="J383" s="58"/>
      <c r="K383" s="231"/>
      <c r="L383" s="232"/>
      <c r="M383" s="169"/>
      <c r="N383" s="173"/>
      <c r="O383" s="170"/>
      <c r="P383" s="158"/>
      <c r="Q383" s="226"/>
      <c r="R383" s="155"/>
      <c r="S383" s="205"/>
      <c r="T383" s="155"/>
      <c r="U383" s="205"/>
      <c r="V383" s="155"/>
      <c r="AB383" s="44"/>
      <c r="AC383" s="1" t="str">
        <f>IF($Q383="","0",VLOOKUP($Q383,登録データ!$U$4:$V$19,2,FALSE))</f>
        <v>0</v>
      </c>
      <c r="AD383" s="1" t="str">
        <f t="shared" si="239"/>
        <v>00</v>
      </c>
      <c r="AE383" s="1" t="str">
        <f t="shared" si="240"/>
        <v/>
      </c>
      <c r="AF383" s="1" t="str">
        <f t="shared" si="235"/>
        <v>000000</v>
      </c>
      <c r="AG383" s="1" t="str">
        <f t="shared" si="236"/>
        <v/>
      </c>
      <c r="AH383" s="1">
        <f t="shared" si="241"/>
        <v>0</v>
      </c>
      <c r="AI383" s="197"/>
      <c r="AJ383" s="197"/>
    </row>
    <row r="384" spans="2:36" ht="19.5" thickTop="1">
      <c r="B384" s="122">
        <v>122</v>
      </c>
      <c r="C384" s="162"/>
      <c r="D384" s="165"/>
      <c r="E384" s="171"/>
      <c r="F384" s="166"/>
      <c r="G384" s="165"/>
      <c r="H384" s="171"/>
      <c r="I384" s="166"/>
      <c r="J384" s="55"/>
      <c r="K384" s="227"/>
      <c r="L384" s="228"/>
      <c r="M384" s="165"/>
      <c r="N384" s="171"/>
      <c r="O384" s="166"/>
      <c r="P384" s="156" t="s">
        <v>169</v>
      </c>
      <c r="Q384" s="159"/>
      <c r="R384" s="153"/>
      <c r="S384" s="156" t="str">
        <f t="shared" ref="S384" si="268">IF($Q384="","",IF(OR(RIGHT($Q384,1)="m",RIGHT($Q384,1)="H"),"分",""))</f>
        <v/>
      </c>
      <c r="T384" s="153"/>
      <c r="U384" s="156" t="str">
        <f t="shared" ref="U384" si="269">IF($Q384="","",IF(OR(RIGHT($Q384,1)="m",RIGHT($Q384,1)="H"),"秒","m"))</f>
        <v/>
      </c>
      <c r="V384" s="153"/>
      <c r="AB384" s="44"/>
      <c r="AC384" s="1" t="str">
        <f>IF($Q384="","0",VLOOKUP($Q384,登録データ!$U$4:$V$19,2,FALSE))</f>
        <v>0</v>
      </c>
      <c r="AD384" s="1" t="str">
        <f t="shared" si="239"/>
        <v>00</v>
      </c>
      <c r="AE384" s="1" t="str">
        <f t="shared" si="240"/>
        <v/>
      </c>
      <c r="AF384" s="1" t="str">
        <f t="shared" si="235"/>
        <v>000000</v>
      </c>
      <c r="AG384" s="1" t="str">
        <f t="shared" si="236"/>
        <v/>
      </c>
      <c r="AH384" s="1">
        <f t="shared" si="241"/>
        <v>0</v>
      </c>
      <c r="AI384" s="197" t="str">
        <f>IF($C384="","",IF($C384="@",0,IF(COUNTIF($C$21:$C$620,$C384)=1,0,1)))</f>
        <v/>
      </c>
      <c r="AJ384" s="197" t="str">
        <f>IF($M384="","",IF(OR($M384="東京都",$M384="北海道",$M384="大阪府",$M384="京都府",RIGHT($M384,1)="県"),0,1))</f>
        <v/>
      </c>
    </row>
    <row r="385" spans="2:36">
      <c r="B385" s="122"/>
      <c r="C385" s="163"/>
      <c r="D385" s="167"/>
      <c r="E385" s="172"/>
      <c r="F385" s="168"/>
      <c r="G385" s="167"/>
      <c r="H385" s="172"/>
      <c r="I385" s="168"/>
      <c r="J385" s="66"/>
      <c r="K385" s="229"/>
      <c r="L385" s="230"/>
      <c r="M385" s="167"/>
      <c r="N385" s="172"/>
      <c r="O385" s="168"/>
      <c r="P385" s="157"/>
      <c r="Q385" s="160"/>
      <c r="R385" s="154"/>
      <c r="S385" s="157"/>
      <c r="T385" s="154"/>
      <c r="U385" s="157"/>
      <c r="V385" s="154"/>
      <c r="AB385" s="44"/>
      <c r="AC385" s="1" t="str">
        <f>IF($Q385="","0",VLOOKUP($Q385,登録データ!$U$4:$V$19,2,FALSE))</f>
        <v>0</v>
      </c>
      <c r="AD385" s="1" t="str">
        <f t="shared" si="239"/>
        <v>00</v>
      </c>
      <c r="AE385" s="1" t="str">
        <f t="shared" si="240"/>
        <v/>
      </c>
      <c r="AF385" s="1" t="str">
        <f t="shared" si="235"/>
        <v>000000</v>
      </c>
      <c r="AG385" s="1" t="str">
        <f t="shared" si="236"/>
        <v/>
      </c>
      <c r="AH385" s="1">
        <f t="shared" si="241"/>
        <v>0</v>
      </c>
      <c r="AI385" s="197"/>
      <c r="AJ385" s="197"/>
    </row>
    <row r="386" spans="2:36" ht="19.5" thickBot="1">
      <c r="B386" s="196"/>
      <c r="C386" s="164"/>
      <c r="D386" s="169"/>
      <c r="E386" s="173"/>
      <c r="F386" s="170"/>
      <c r="G386" s="169"/>
      <c r="H386" s="173"/>
      <c r="I386" s="170"/>
      <c r="J386" s="58"/>
      <c r="K386" s="231"/>
      <c r="L386" s="232"/>
      <c r="M386" s="169"/>
      <c r="N386" s="173"/>
      <c r="O386" s="170"/>
      <c r="P386" s="158"/>
      <c r="Q386" s="226"/>
      <c r="R386" s="155"/>
      <c r="S386" s="205"/>
      <c r="T386" s="155"/>
      <c r="U386" s="205"/>
      <c r="V386" s="155"/>
      <c r="AB386" s="44"/>
      <c r="AC386" s="1" t="str">
        <f>IF($Q386="","0",VLOOKUP($Q386,登録データ!$U$4:$V$19,2,FALSE))</f>
        <v>0</v>
      </c>
      <c r="AD386" s="1" t="str">
        <f t="shared" si="239"/>
        <v>00</v>
      </c>
      <c r="AE386" s="1" t="str">
        <f t="shared" si="240"/>
        <v/>
      </c>
      <c r="AF386" s="1" t="str">
        <f t="shared" si="235"/>
        <v>000000</v>
      </c>
      <c r="AG386" s="1" t="str">
        <f t="shared" si="236"/>
        <v/>
      </c>
      <c r="AH386" s="1">
        <f t="shared" si="241"/>
        <v>0</v>
      </c>
      <c r="AI386" s="197"/>
      <c r="AJ386" s="197"/>
    </row>
    <row r="387" spans="2:36" ht="19.5" thickTop="1">
      <c r="B387" s="122">
        <v>123</v>
      </c>
      <c r="C387" s="162"/>
      <c r="D387" s="165"/>
      <c r="E387" s="171"/>
      <c r="F387" s="166"/>
      <c r="G387" s="165"/>
      <c r="H387" s="171"/>
      <c r="I387" s="166"/>
      <c r="J387" s="55"/>
      <c r="K387" s="227"/>
      <c r="L387" s="228"/>
      <c r="M387" s="165"/>
      <c r="N387" s="171"/>
      <c r="O387" s="166"/>
      <c r="P387" s="156" t="s">
        <v>169</v>
      </c>
      <c r="Q387" s="159"/>
      <c r="R387" s="153"/>
      <c r="S387" s="156" t="str">
        <f t="shared" ref="S387" si="270">IF($Q387="","",IF(OR(RIGHT($Q387,1)="m",RIGHT($Q387,1)="H"),"分",""))</f>
        <v/>
      </c>
      <c r="T387" s="153"/>
      <c r="U387" s="156" t="str">
        <f t="shared" ref="U387" si="271">IF($Q387="","",IF(OR(RIGHT($Q387,1)="m",RIGHT($Q387,1)="H"),"秒","m"))</f>
        <v/>
      </c>
      <c r="V387" s="153"/>
      <c r="AB387" s="44"/>
      <c r="AC387" s="1" t="str">
        <f>IF($Q387="","0",VLOOKUP($Q387,登録データ!$U$4:$V$19,2,FALSE))</f>
        <v>0</v>
      </c>
      <c r="AD387" s="1" t="str">
        <f t="shared" si="239"/>
        <v>00</v>
      </c>
      <c r="AE387" s="1" t="str">
        <f t="shared" si="240"/>
        <v/>
      </c>
      <c r="AF387" s="1" t="str">
        <f t="shared" si="235"/>
        <v>000000</v>
      </c>
      <c r="AG387" s="1" t="str">
        <f t="shared" si="236"/>
        <v/>
      </c>
      <c r="AH387" s="1">
        <f t="shared" si="241"/>
        <v>0</v>
      </c>
      <c r="AI387" s="197" t="str">
        <f>IF($C387="","",IF($C387="@",0,IF(COUNTIF($C$21:$C$620,$C387)=1,0,1)))</f>
        <v/>
      </c>
      <c r="AJ387" s="197" t="str">
        <f>IF($M387="","",IF(OR($M387="東京都",$M387="北海道",$M387="大阪府",$M387="京都府",RIGHT($M387,1)="県"),0,1))</f>
        <v/>
      </c>
    </row>
    <row r="388" spans="2:36">
      <c r="B388" s="122"/>
      <c r="C388" s="163"/>
      <c r="D388" s="167"/>
      <c r="E388" s="172"/>
      <c r="F388" s="168"/>
      <c r="G388" s="167"/>
      <c r="H388" s="172"/>
      <c r="I388" s="168"/>
      <c r="J388" s="66"/>
      <c r="K388" s="229"/>
      <c r="L388" s="230"/>
      <c r="M388" s="167"/>
      <c r="N388" s="172"/>
      <c r="O388" s="168"/>
      <c r="P388" s="157"/>
      <c r="Q388" s="160"/>
      <c r="R388" s="154"/>
      <c r="S388" s="157"/>
      <c r="T388" s="154"/>
      <c r="U388" s="157"/>
      <c r="V388" s="154"/>
      <c r="AB388" s="44"/>
      <c r="AC388" s="1" t="str">
        <f>IF($Q388="","0",VLOOKUP($Q388,登録データ!$U$4:$V$19,2,FALSE))</f>
        <v>0</v>
      </c>
      <c r="AD388" s="1" t="str">
        <f t="shared" si="239"/>
        <v>00</v>
      </c>
      <c r="AE388" s="1" t="str">
        <f t="shared" si="240"/>
        <v/>
      </c>
      <c r="AF388" s="1" t="str">
        <f t="shared" si="235"/>
        <v>000000</v>
      </c>
      <c r="AG388" s="1" t="str">
        <f t="shared" si="236"/>
        <v/>
      </c>
      <c r="AH388" s="1">
        <f t="shared" si="241"/>
        <v>0</v>
      </c>
      <c r="AI388" s="197"/>
      <c r="AJ388" s="197"/>
    </row>
    <row r="389" spans="2:36" ht="19.5" thickBot="1">
      <c r="B389" s="196"/>
      <c r="C389" s="164"/>
      <c r="D389" s="169"/>
      <c r="E389" s="173"/>
      <c r="F389" s="170"/>
      <c r="G389" s="169"/>
      <c r="H389" s="173"/>
      <c r="I389" s="170"/>
      <c r="J389" s="58"/>
      <c r="K389" s="231"/>
      <c r="L389" s="232"/>
      <c r="M389" s="169"/>
      <c r="N389" s="173"/>
      <c r="O389" s="170"/>
      <c r="P389" s="158"/>
      <c r="Q389" s="226"/>
      <c r="R389" s="155"/>
      <c r="S389" s="205"/>
      <c r="T389" s="155"/>
      <c r="U389" s="205"/>
      <c r="V389" s="155"/>
      <c r="AB389" s="44"/>
      <c r="AC389" s="1" t="str">
        <f>IF($Q389="","0",VLOOKUP($Q389,登録データ!$U$4:$V$19,2,FALSE))</f>
        <v>0</v>
      </c>
      <c r="AD389" s="1" t="str">
        <f t="shared" si="239"/>
        <v>00</v>
      </c>
      <c r="AE389" s="1" t="str">
        <f t="shared" si="240"/>
        <v/>
      </c>
      <c r="AF389" s="1" t="str">
        <f t="shared" si="235"/>
        <v>000000</v>
      </c>
      <c r="AG389" s="1" t="str">
        <f t="shared" si="236"/>
        <v/>
      </c>
      <c r="AH389" s="1">
        <f t="shared" si="241"/>
        <v>0</v>
      </c>
      <c r="AI389" s="197"/>
      <c r="AJ389" s="197"/>
    </row>
    <row r="390" spans="2:36" ht="19.5" thickTop="1">
      <c r="B390" s="122">
        <v>124</v>
      </c>
      <c r="C390" s="162"/>
      <c r="D390" s="165"/>
      <c r="E390" s="171"/>
      <c r="F390" s="166"/>
      <c r="G390" s="165"/>
      <c r="H390" s="171"/>
      <c r="I390" s="166"/>
      <c r="J390" s="55"/>
      <c r="K390" s="227"/>
      <c r="L390" s="228"/>
      <c r="M390" s="165"/>
      <c r="N390" s="171"/>
      <c r="O390" s="166"/>
      <c r="P390" s="156" t="s">
        <v>169</v>
      </c>
      <c r="Q390" s="159"/>
      <c r="R390" s="153"/>
      <c r="S390" s="156" t="str">
        <f t="shared" ref="S390" si="272">IF($Q390="","",IF(OR(RIGHT($Q390,1)="m",RIGHT($Q390,1)="H"),"分",""))</f>
        <v/>
      </c>
      <c r="T390" s="153"/>
      <c r="U390" s="156" t="str">
        <f t="shared" ref="U390" si="273">IF($Q390="","",IF(OR(RIGHT($Q390,1)="m",RIGHT($Q390,1)="H"),"秒","m"))</f>
        <v/>
      </c>
      <c r="V390" s="153"/>
      <c r="AB390" s="44"/>
      <c r="AC390" s="1" t="str">
        <f>IF($Q390="","0",VLOOKUP($Q390,登録データ!$U$4:$V$19,2,FALSE))</f>
        <v>0</v>
      </c>
      <c r="AD390" s="1" t="str">
        <f t="shared" si="239"/>
        <v>00</v>
      </c>
      <c r="AE390" s="1" t="str">
        <f t="shared" si="240"/>
        <v/>
      </c>
      <c r="AF390" s="1" t="str">
        <f t="shared" si="235"/>
        <v>000000</v>
      </c>
      <c r="AG390" s="1" t="str">
        <f t="shared" si="236"/>
        <v/>
      </c>
      <c r="AH390" s="1">
        <f t="shared" si="241"/>
        <v>0</v>
      </c>
      <c r="AI390" s="197" t="str">
        <f>IF($C390="","",IF($C390="@",0,IF(COUNTIF($C$21:$C$620,$C390)=1,0,1)))</f>
        <v/>
      </c>
      <c r="AJ390" s="197" t="str">
        <f>IF($M390="","",IF(OR($M390="東京都",$M390="北海道",$M390="大阪府",$M390="京都府",RIGHT($M390,1)="県"),0,1))</f>
        <v/>
      </c>
    </row>
    <row r="391" spans="2:36">
      <c r="B391" s="122"/>
      <c r="C391" s="163"/>
      <c r="D391" s="167"/>
      <c r="E391" s="172"/>
      <c r="F391" s="168"/>
      <c r="G391" s="167"/>
      <c r="H391" s="172"/>
      <c r="I391" s="168"/>
      <c r="J391" s="66"/>
      <c r="K391" s="229"/>
      <c r="L391" s="230"/>
      <c r="M391" s="167"/>
      <c r="N391" s="172"/>
      <c r="O391" s="168"/>
      <c r="P391" s="157"/>
      <c r="Q391" s="160"/>
      <c r="R391" s="154"/>
      <c r="S391" s="157"/>
      <c r="T391" s="154"/>
      <c r="U391" s="157"/>
      <c r="V391" s="154"/>
      <c r="AB391" s="44"/>
      <c r="AC391" s="1" t="str">
        <f>IF($Q391="","0",VLOOKUP($Q391,登録データ!$U$4:$V$19,2,FALSE))</f>
        <v>0</v>
      </c>
      <c r="AD391" s="1" t="str">
        <f t="shared" si="239"/>
        <v>00</v>
      </c>
      <c r="AE391" s="1" t="str">
        <f t="shared" si="240"/>
        <v/>
      </c>
      <c r="AF391" s="1" t="str">
        <f t="shared" si="235"/>
        <v>000000</v>
      </c>
      <c r="AG391" s="1" t="str">
        <f t="shared" si="236"/>
        <v/>
      </c>
      <c r="AH391" s="1">
        <f t="shared" si="241"/>
        <v>0</v>
      </c>
      <c r="AI391" s="197"/>
      <c r="AJ391" s="197"/>
    </row>
    <row r="392" spans="2:36" ht="19.5" thickBot="1">
      <c r="B392" s="196"/>
      <c r="C392" s="164"/>
      <c r="D392" s="169"/>
      <c r="E392" s="173"/>
      <c r="F392" s="170"/>
      <c r="G392" s="169"/>
      <c r="H392" s="173"/>
      <c r="I392" s="170"/>
      <c r="J392" s="58"/>
      <c r="K392" s="231"/>
      <c r="L392" s="232"/>
      <c r="M392" s="169"/>
      <c r="N392" s="173"/>
      <c r="O392" s="170"/>
      <c r="P392" s="158"/>
      <c r="Q392" s="226"/>
      <c r="R392" s="155"/>
      <c r="S392" s="205"/>
      <c r="T392" s="155"/>
      <c r="U392" s="205"/>
      <c r="V392" s="155"/>
      <c r="AB392" s="44"/>
      <c r="AC392" s="1" t="str">
        <f>IF($Q392="","0",VLOOKUP($Q392,登録データ!$U$4:$V$19,2,FALSE))</f>
        <v>0</v>
      </c>
      <c r="AD392" s="1" t="str">
        <f t="shared" si="239"/>
        <v>00</v>
      </c>
      <c r="AE392" s="1" t="str">
        <f t="shared" si="240"/>
        <v/>
      </c>
      <c r="AF392" s="1" t="str">
        <f t="shared" si="235"/>
        <v>000000</v>
      </c>
      <c r="AG392" s="1" t="str">
        <f t="shared" si="236"/>
        <v/>
      </c>
      <c r="AH392" s="1">
        <f t="shared" si="241"/>
        <v>0</v>
      </c>
      <c r="AI392" s="197"/>
      <c r="AJ392" s="197"/>
    </row>
    <row r="393" spans="2:36" ht="19.5" thickTop="1">
      <c r="B393" s="122">
        <v>125</v>
      </c>
      <c r="C393" s="162"/>
      <c r="D393" s="165"/>
      <c r="E393" s="171"/>
      <c r="F393" s="166"/>
      <c r="G393" s="165"/>
      <c r="H393" s="171"/>
      <c r="I393" s="166"/>
      <c r="J393" s="55"/>
      <c r="K393" s="227"/>
      <c r="L393" s="228"/>
      <c r="M393" s="165"/>
      <c r="N393" s="171"/>
      <c r="O393" s="166"/>
      <c r="P393" s="156" t="s">
        <v>169</v>
      </c>
      <c r="Q393" s="159"/>
      <c r="R393" s="153"/>
      <c r="S393" s="156" t="str">
        <f t="shared" ref="S393" si="274">IF($Q393="","",IF(OR(RIGHT($Q393,1)="m",RIGHT($Q393,1)="H"),"分",""))</f>
        <v/>
      </c>
      <c r="T393" s="153"/>
      <c r="U393" s="156" t="str">
        <f t="shared" ref="U393" si="275">IF($Q393="","",IF(OR(RIGHT($Q393,1)="m",RIGHT($Q393,1)="H"),"秒","m"))</f>
        <v/>
      </c>
      <c r="V393" s="153"/>
      <c r="AB393" s="44"/>
      <c r="AC393" s="1" t="str">
        <f>IF($Q393="","0",VLOOKUP($Q393,登録データ!$U$4:$V$19,2,FALSE))</f>
        <v>0</v>
      </c>
      <c r="AD393" s="1" t="str">
        <f t="shared" si="239"/>
        <v>00</v>
      </c>
      <c r="AE393" s="1" t="str">
        <f t="shared" si="240"/>
        <v/>
      </c>
      <c r="AF393" s="1" t="str">
        <f t="shared" si="235"/>
        <v>000000</v>
      </c>
      <c r="AG393" s="1" t="str">
        <f t="shared" si="236"/>
        <v/>
      </c>
      <c r="AH393" s="1">
        <f t="shared" si="241"/>
        <v>0</v>
      </c>
      <c r="AI393" s="197" t="str">
        <f>IF($C393="","",IF($C393="@",0,IF(COUNTIF($C$21:$C$620,$C393)=1,0,1)))</f>
        <v/>
      </c>
      <c r="AJ393" s="197" t="str">
        <f>IF($M393="","",IF(OR($M393="東京都",$M393="北海道",$M393="大阪府",$M393="京都府",RIGHT($M393,1)="県"),0,1))</f>
        <v/>
      </c>
    </row>
    <row r="394" spans="2:36">
      <c r="B394" s="122"/>
      <c r="C394" s="163"/>
      <c r="D394" s="167"/>
      <c r="E394" s="172"/>
      <c r="F394" s="168"/>
      <c r="G394" s="167"/>
      <c r="H394" s="172"/>
      <c r="I394" s="168"/>
      <c r="J394" s="66"/>
      <c r="K394" s="229"/>
      <c r="L394" s="230"/>
      <c r="M394" s="167"/>
      <c r="N394" s="172"/>
      <c r="O394" s="168"/>
      <c r="P394" s="157"/>
      <c r="Q394" s="160"/>
      <c r="R394" s="154"/>
      <c r="S394" s="157"/>
      <c r="T394" s="154"/>
      <c r="U394" s="157"/>
      <c r="V394" s="154"/>
      <c r="AB394" s="44"/>
      <c r="AC394" s="1" t="str">
        <f>IF($Q394="","0",VLOOKUP($Q394,登録データ!$U$4:$V$19,2,FALSE))</f>
        <v>0</v>
      </c>
      <c r="AD394" s="1" t="str">
        <f t="shared" si="239"/>
        <v>00</v>
      </c>
      <c r="AE394" s="1" t="str">
        <f t="shared" si="240"/>
        <v/>
      </c>
      <c r="AF394" s="1" t="str">
        <f t="shared" si="235"/>
        <v>000000</v>
      </c>
      <c r="AG394" s="1" t="str">
        <f t="shared" si="236"/>
        <v/>
      </c>
      <c r="AH394" s="1">
        <f t="shared" si="241"/>
        <v>0</v>
      </c>
      <c r="AI394" s="197"/>
      <c r="AJ394" s="197"/>
    </row>
    <row r="395" spans="2:36" ht="19.5" thickBot="1">
      <c r="B395" s="196"/>
      <c r="C395" s="164"/>
      <c r="D395" s="169"/>
      <c r="E395" s="173"/>
      <c r="F395" s="170"/>
      <c r="G395" s="169"/>
      <c r="H395" s="173"/>
      <c r="I395" s="170"/>
      <c r="J395" s="58"/>
      <c r="K395" s="231"/>
      <c r="L395" s="232"/>
      <c r="M395" s="169"/>
      <c r="N395" s="173"/>
      <c r="O395" s="170"/>
      <c r="P395" s="158"/>
      <c r="Q395" s="226"/>
      <c r="R395" s="155"/>
      <c r="S395" s="205"/>
      <c r="T395" s="155"/>
      <c r="U395" s="205"/>
      <c r="V395" s="155"/>
      <c r="AB395" s="44"/>
      <c r="AC395" s="1" t="str">
        <f>IF($Q395="","0",VLOOKUP($Q395,登録データ!$U$4:$V$19,2,FALSE))</f>
        <v>0</v>
      </c>
      <c r="AD395" s="1" t="str">
        <f t="shared" si="239"/>
        <v>00</v>
      </c>
      <c r="AE395" s="1" t="str">
        <f t="shared" si="240"/>
        <v/>
      </c>
      <c r="AF395" s="1" t="str">
        <f t="shared" si="235"/>
        <v>000000</v>
      </c>
      <c r="AG395" s="1" t="str">
        <f t="shared" si="236"/>
        <v/>
      </c>
      <c r="AH395" s="1">
        <f t="shared" si="241"/>
        <v>0</v>
      </c>
      <c r="AI395" s="197"/>
      <c r="AJ395" s="197"/>
    </row>
    <row r="396" spans="2:36" ht="19.5" thickTop="1">
      <c r="B396" s="122">
        <v>126</v>
      </c>
      <c r="C396" s="162"/>
      <c r="D396" s="165"/>
      <c r="E396" s="171"/>
      <c r="F396" s="166"/>
      <c r="G396" s="165"/>
      <c r="H396" s="171"/>
      <c r="I396" s="166"/>
      <c r="J396" s="55"/>
      <c r="K396" s="227"/>
      <c r="L396" s="228"/>
      <c r="M396" s="165"/>
      <c r="N396" s="171"/>
      <c r="O396" s="166"/>
      <c r="P396" s="156" t="s">
        <v>169</v>
      </c>
      <c r="Q396" s="159"/>
      <c r="R396" s="153"/>
      <c r="S396" s="156" t="str">
        <f t="shared" ref="S396" si="276">IF($Q396="","",IF(OR(RIGHT($Q396,1)="m",RIGHT($Q396,1)="H"),"分",""))</f>
        <v/>
      </c>
      <c r="T396" s="153"/>
      <c r="U396" s="156" t="str">
        <f t="shared" ref="U396" si="277">IF($Q396="","",IF(OR(RIGHT($Q396,1)="m",RIGHT($Q396,1)="H"),"秒","m"))</f>
        <v/>
      </c>
      <c r="V396" s="153"/>
      <c r="AB396" s="44"/>
      <c r="AC396" s="1" t="str">
        <f>IF($Q396="","0",VLOOKUP($Q396,登録データ!$U$4:$V$19,2,FALSE))</f>
        <v>0</v>
      </c>
      <c r="AD396" s="1" t="str">
        <f t="shared" si="239"/>
        <v>00</v>
      </c>
      <c r="AE396" s="1" t="str">
        <f t="shared" si="240"/>
        <v/>
      </c>
      <c r="AF396" s="1" t="str">
        <f t="shared" si="235"/>
        <v>000000</v>
      </c>
      <c r="AG396" s="1" t="str">
        <f t="shared" si="236"/>
        <v/>
      </c>
      <c r="AH396" s="1">
        <f t="shared" si="241"/>
        <v>0</v>
      </c>
      <c r="AI396" s="197" t="str">
        <f>IF($C396="","",IF($C396="@",0,IF(COUNTIF($C$21:$C$620,$C396)=1,0,1)))</f>
        <v/>
      </c>
      <c r="AJ396" s="197" t="str">
        <f>IF($M396="","",IF(OR($M396="東京都",$M396="北海道",$M396="大阪府",$M396="京都府",RIGHT($M396,1)="県"),0,1))</f>
        <v/>
      </c>
    </row>
    <row r="397" spans="2:36">
      <c r="B397" s="122"/>
      <c r="C397" s="163"/>
      <c r="D397" s="167"/>
      <c r="E397" s="172"/>
      <c r="F397" s="168"/>
      <c r="G397" s="167"/>
      <c r="H397" s="172"/>
      <c r="I397" s="168"/>
      <c r="J397" s="66"/>
      <c r="K397" s="229"/>
      <c r="L397" s="230"/>
      <c r="M397" s="167"/>
      <c r="N397" s="172"/>
      <c r="O397" s="168"/>
      <c r="P397" s="157"/>
      <c r="Q397" s="160"/>
      <c r="R397" s="154"/>
      <c r="S397" s="157"/>
      <c r="T397" s="154"/>
      <c r="U397" s="157"/>
      <c r="V397" s="154"/>
      <c r="AB397" s="44"/>
      <c r="AC397" s="1" t="str">
        <f>IF($Q397="","0",VLOOKUP($Q397,登録データ!$U$4:$V$19,2,FALSE))</f>
        <v>0</v>
      </c>
      <c r="AD397" s="1" t="str">
        <f t="shared" si="239"/>
        <v>00</v>
      </c>
      <c r="AE397" s="1" t="str">
        <f t="shared" si="240"/>
        <v/>
      </c>
      <c r="AF397" s="1" t="str">
        <f t="shared" si="235"/>
        <v>000000</v>
      </c>
      <c r="AG397" s="1" t="str">
        <f t="shared" si="236"/>
        <v/>
      </c>
      <c r="AH397" s="1">
        <f t="shared" si="241"/>
        <v>0</v>
      </c>
      <c r="AI397" s="197"/>
      <c r="AJ397" s="197"/>
    </row>
    <row r="398" spans="2:36" ht="19.5" thickBot="1">
      <c r="B398" s="196"/>
      <c r="C398" s="164"/>
      <c r="D398" s="169"/>
      <c r="E398" s="173"/>
      <c r="F398" s="170"/>
      <c r="G398" s="169"/>
      <c r="H398" s="173"/>
      <c r="I398" s="170"/>
      <c r="J398" s="58"/>
      <c r="K398" s="231"/>
      <c r="L398" s="232"/>
      <c r="M398" s="169"/>
      <c r="N398" s="173"/>
      <c r="O398" s="170"/>
      <c r="P398" s="158"/>
      <c r="Q398" s="226"/>
      <c r="R398" s="155"/>
      <c r="S398" s="205"/>
      <c r="T398" s="155"/>
      <c r="U398" s="205"/>
      <c r="V398" s="155"/>
      <c r="AB398" s="44"/>
      <c r="AC398" s="1" t="str">
        <f>IF($Q398="","0",VLOOKUP($Q398,登録データ!$U$4:$V$19,2,FALSE))</f>
        <v>0</v>
      </c>
      <c r="AD398" s="1" t="str">
        <f t="shared" si="239"/>
        <v>00</v>
      </c>
      <c r="AE398" s="1" t="str">
        <f t="shared" si="240"/>
        <v/>
      </c>
      <c r="AF398" s="1" t="str">
        <f t="shared" si="235"/>
        <v>000000</v>
      </c>
      <c r="AG398" s="1" t="str">
        <f t="shared" si="236"/>
        <v/>
      </c>
      <c r="AH398" s="1">
        <f t="shared" si="241"/>
        <v>0</v>
      </c>
      <c r="AI398" s="197"/>
      <c r="AJ398" s="197"/>
    </row>
    <row r="399" spans="2:36" ht="19.5" thickTop="1">
      <c r="B399" s="122">
        <v>127</v>
      </c>
      <c r="C399" s="162"/>
      <c r="D399" s="165"/>
      <c r="E399" s="171"/>
      <c r="F399" s="166"/>
      <c r="G399" s="165"/>
      <c r="H399" s="171"/>
      <c r="I399" s="166"/>
      <c r="J399" s="55"/>
      <c r="K399" s="227"/>
      <c r="L399" s="228"/>
      <c r="M399" s="165"/>
      <c r="N399" s="171"/>
      <c r="O399" s="166"/>
      <c r="P399" s="156" t="s">
        <v>169</v>
      </c>
      <c r="Q399" s="159"/>
      <c r="R399" s="153"/>
      <c r="S399" s="156" t="str">
        <f t="shared" ref="S399" si="278">IF($Q399="","",IF(OR(RIGHT($Q399,1)="m",RIGHT($Q399,1)="H"),"分",""))</f>
        <v/>
      </c>
      <c r="T399" s="153"/>
      <c r="U399" s="156" t="str">
        <f t="shared" ref="U399" si="279">IF($Q399="","",IF(OR(RIGHT($Q399,1)="m",RIGHT($Q399,1)="H"),"秒","m"))</f>
        <v/>
      </c>
      <c r="V399" s="153"/>
      <c r="AB399" s="44"/>
      <c r="AC399" s="1" t="str">
        <f>IF($Q399="","0",VLOOKUP($Q399,登録データ!$U$4:$V$19,2,FALSE))</f>
        <v>0</v>
      </c>
      <c r="AD399" s="1" t="str">
        <f t="shared" si="239"/>
        <v>00</v>
      </c>
      <c r="AE399" s="1" t="str">
        <f t="shared" si="240"/>
        <v/>
      </c>
      <c r="AF399" s="1" t="str">
        <f t="shared" si="235"/>
        <v>000000</v>
      </c>
      <c r="AG399" s="1" t="str">
        <f t="shared" si="236"/>
        <v/>
      </c>
      <c r="AH399" s="1">
        <f t="shared" si="241"/>
        <v>0</v>
      </c>
      <c r="AI399" s="197" t="str">
        <f>IF($C399="","",IF($C399="@",0,IF(COUNTIF($C$21:$C$620,$C399)=1,0,1)))</f>
        <v/>
      </c>
      <c r="AJ399" s="197" t="str">
        <f>IF($M399="","",IF(OR($M399="東京都",$M399="北海道",$M399="大阪府",$M399="京都府",RIGHT($M399,1)="県"),0,1))</f>
        <v/>
      </c>
    </row>
    <row r="400" spans="2:36">
      <c r="B400" s="122"/>
      <c r="C400" s="163"/>
      <c r="D400" s="167"/>
      <c r="E400" s="172"/>
      <c r="F400" s="168"/>
      <c r="G400" s="167"/>
      <c r="H400" s="172"/>
      <c r="I400" s="168"/>
      <c r="J400" s="66"/>
      <c r="K400" s="229"/>
      <c r="L400" s="230"/>
      <c r="M400" s="167"/>
      <c r="N400" s="172"/>
      <c r="O400" s="168"/>
      <c r="P400" s="157"/>
      <c r="Q400" s="160"/>
      <c r="R400" s="154"/>
      <c r="S400" s="157"/>
      <c r="T400" s="154"/>
      <c r="U400" s="157"/>
      <c r="V400" s="154"/>
      <c r="AB400" s="44"/>
      <c r="AC400" s="1" t="str">
        <f>IF($Q400="","0",VLOOKUP($Q400,登録データ!$U$4:$V$19,2,FALSE))</f>
        <v>0</v>
      </c>
      <c r="AD400" s="1" t="str">
        <f t="shared" si="239"/>
        <v>00</v>
      </c>
      <c r="AE400" s="1" t="str">
        <f t="shared" si="240"/>
        <v/>
      </c>
      <c r="AF400" s="1" t="str">
        <f t="shared" si="235"/>
        <v>000000</v>
      </c>
      <c r="AG400" s="1" t="str">
        <f t="shared" si="236"/>
        <v/>
      </c>
      <c r="AH400" s="1">
        <f t="shared" si="241"/>
        <v>0</v>
      </c>
      <c r="AI400" s="197"/>
      <c r="AJ400" s="197"/>
    </row>
    <row r="401" spans="2:36" ht="19.5" thickBot="1">
      <c r="B401" s="196"/>
      <c r="C401" s="164"/>
      <c r="D401" s="169"/>
      <c r="E401" s="173"/>
      <c r="F401" s="170"/>
      <c r="G401" s="169"/>
      <c r="H401" s="173"/>
      <c r="I401" s="170"/>
      <c r="J401" s="58"/>
      <c r="K401" s="231"/>
      <c r="L401" s="232"/>
      <c r="M401" s="169"/>
      <c r="N401" s="173"/>
      <c r="O401" s="170"/>
      <c r="P401" s="158"/>
      <c r="Q401" s="226"/>
      <c r="R401" s="155"/>
      <c r="S401" s="205"/>
      <c r="T401" s="155"/>
      <c r="U401" s="205"/>
      <c r="V401" s="155"/>
      <c r="AB401" s="44"/>
      <c r="AC401" s="1" t="str">
        <f>IF($Q401="","0",VLOOKUP($Q401,登録データ!$U$4:$V$19,2,FALSE))</f>
        <v>0</v>
      </c>
      <c r="AD401" s="1" t="str">
        <f t="shared" si="239"/>
        <v>00</v>
      </c>
      <c r="AE401" s="1" t="str">
        <f t="shared" si="240"/>
        <v/>
      </c>
      <c r="AF401" s="1" t="str">
        <f t="shared" si="235"/>
        <v>000000</v>
      </c>
      <c r="AG401" s="1" t="str">
        <f t="shared" si="236"/>
        <v/>
      </c>
      <c r="AH401" s="1">
        <f t="shared" si="241"/>
        <v>0</v>
      </c>
      <c r="AI401" s="197"/>
      <c r="AJ401" s="197"/>
    </row>
    <row r="402" spans="2:36" ht="19.5" thickTop="1">
      <c r="B402" s="122">
        <v>128</v>
      </c>
      <c r="C402" s="162"/>
      <c r="D402" s="165"/>
      <c r="E402" s="171"/>
      <c r="F402" s="166"/>
      <c r="G402" s="165"/>
      <c r="H402" s="171"/>
      <c r="I402" s="166"/>
      <c r="J402" s="55"/>
      <c r="K402" s="227"/>
      <c r="L402" s="228"/>
      <c r="M402" s="165"/>
      <c r="N402" s="171"/>
      <c r="O402" s="166"/>
      <c r="P402" s="156" t="s">
        <v>169</v>
      </c>
      <c r="Q402" s="159"/>
      <c r="R402" s="153"/>
      <c r="S402" s="156" t="str">
        <f t="shared" ref="S402" si="280">IF($Q402="","",IF(OR(RIGHT($Q402,1)="m",RIGHT($Q402,1)="H"),"分",""))</f>
        <v/>
      </c>
      <c r="T402" s="153"/>
      <c r="U402" s="156" t="str">
        <f t="shared" ref="U402" si="281">IF($Q402="","",IF(OR(RIGHT($Q402,1)="m",RIGHT($Q402,1)="H"),"秒","m"))</f>
        <v/>
      </c>
      <c r="V402" s="153"/>
      <c r="AB402" s="44"/>
      <c r="AC402" s="1" t="str">
        <f>IF($Q402="","0",VLOOKUP($Q402,登録データ!$U$4:$V$19,2,FALSE))</f>
        <v>0</v>
      </c>
      <c r="AD402" s="1" t="str">
        <f t="shared" si="239"/>
        <v>00</v>
      </c>
      <c r="AE402" s="1" t="str">
        <f t="shared" si="240"/>
        <v/>
      </c>
      <c r="AF402" s="1" t="str">
        <f t="shared" si="235"/>
        <v>000000</v>
      </c>
      <c r="AG402" s="1" t="str">
        <f t="shared" si="236"/>
        <v/>
      </c>
      <c r="AH402" s="1">
        <f t="shared" si="241"/>
        <v>0</v>
      </c>
      <c r="AI402" s="197" t="str">
        <f>IF($C402="","",IF($C402="@",0,IF(COUNTIF($C$21:$C$620,$C402)=1,0,1)))</f>
        <v/>
      </c>
      <c r="AJ402" s="197" t="str">
        <f>IF($M402="","",IF(OR($M402="東京都",$M402="北海道",$M402="大阪府",$M402="京都府",RIGHT($M402,1)="県"),0,1))</f>
        <v/>
      </c>
    </row>
    <row r="403" spans="2:36">
      <c r="B403" s="122"/>
      <c r="C403" s="163"/>
      <c r="D403" s="167"/>
      <c r="E403" s="172"/>
      <c r="F403" s="168"/>
      <c r="G403" s="167"/>
      <c r="H403" s="172"/>
      <c r="I403" s="168"/>
      <c r="J403" s="66"/>
      <c r="K403" s="229"/>
      <c r="L403" s="230"/>
      <c r="M403" s="167"/>
      <c r="N403" s="172"/>
      <c r="O403" s="168"/>
      <c r="P403" s="157"/>
      <c r="Q403" s="160"/>
      <c r="R403" s="154"/>
      <c r="S403" s="157"/>
      <c r="T403" s="154"/>
      <c r="U403" s="157"/>
      <c r="V403" s="154"/>
      <c r="AB403" s="44"/>
      <c r="AC403" s="1" t="str">
        <f>IF($Q403="","0",VLOOKUP($Q403,登録データ!$U$4:$V$19,2,FALSE))</f>
        <v>0</v>
      </c>
      <c r="AD403" s="1" t="str">
        <f t="shared" si="239"/>
        <v>00</v>
      </c>
      <c r="AE403" s="1" t="str">
        <f t="shared" si="240"/>
        <v/>
      </c>
      <c r="AF403" s="1" t="str">
        <f t="shared" si="235"/>
        <v>000000</v>
      </c>
      <c r="AG403" s="1" t="str">
        <f t="shared" si="236"/>
        <v/>
      </c>
      <c r="AH403" s="1">
        <f t="shared" si="241"/>
        <v>0</v>
      </c>
      <c r="AI403" s="197"/>
      <c r="AJ403" s="197"/>
    </row>
    <row r="404" spans="2:36" ht="19.5" thickBot="1">
      <c r="B404" s="196"/>
      <c r="C404" s="164"/>
      <c r="D404" s="169"/>
      <c r="E404" s="173"/>
      <c r="F404" s="170"/>
      <c r="G404" s="169"/>
      <c r="H404" s="173"/>
      <c r="I404" s="170"/>
      <c r="J404" s="58"/>
      <c r="K404" s="231"/>
      <c r="L404" s="232"/>
      <c r="M404" s="169"/>
      <c r="N404" s="173"/>
      <c r="O404" s="170"/>
      <c r="P404" s="158"/>
      <c r="Q404" s="226"/>
      <c r="R404" s="155"/>
      <c r="S404" s="205"/>
      <c r="T404" s="155"/>
      <c r="U404" s="205"/>
      <c r="V404" s="155"/>
      <c r="AB404" s="44"/>
      <c r="AC404" s="1" t="str">
        <f>IF($Q404="","0",VLOOKUP($Q404,登録データ!$U$4:$V$19,2,FALSE))</f>
        <v>0</v>
      </c>
      <c r="AD404" s="1" t="str">
        <f t="shared" si="239"/>
        <v>00</v>
      </c>
      <c r="AE404" s="1" t="str">
        <f t="shared" si="240"/>
        <v/>
      </c>
      <c r="AF404" s="1" t="str">
        <f t="shared" si="235"/>
        <v>000000</v>
      </c>
      <c r="AG404" s="1" t="str">
        <f t="shared" si="236"/>
        <v/>
      </c>
      <c r="AH404" s="1">
        <f t="shared" si="241"/>
        <v>0</v>
      </c>
      <c r="AI404" s="197"/>
      <c r="AJ404" s="197"/>
    </row>
    <row r="405" spans="2:36" ht="19.5" thickTop="1">
      <c r="B405" s="122">
        <v>129</v>
      </c>
      <c r="C405" s="162"/>
      <c r="D405" s="165"/>
      <c r="E405" s="171"/>
      <c r="F405" s="166"/>
      <c r="G405" s="165"/>
      <c r="H405" s="171"/>
      <c r="I405" s="166"/>
      <c r="J405" s="55"/>
      <c r="K405" s="227"/>
      <c r="L405" s="228"/>
      <c r="M405" s="165"/>
      <c r="N405" s="171"/>
      <c r="O405" s="166"/>
      <c r="P405" s="156" t="s">
        <v>169</v>
      </c>
      <c r="Q405" s="159"/>
      <c r="R405" s="153"/>
      <c r="S405" s="156" t="str">
        <f t="shared" ref="S405" si="282">IF($Q405="","",IF(OR(RIGHT($Q405,1)="m",RIGHT($Q405,1)="H"),"分",""))</f>
        <v/>
      </c>
      <c r="T405" s="153"/>
      <c r="U405" s="156" t="str">
        <f t="shared" ref="U405" si="283">IF($Q405="","",IF(OR(RIGHT($Q405,1)="m",RIGHT($Q405,1)="H"),"秒","m"))</f>
        <v/>
      </c>
      <c r="V405" s="153"/>
      <c r="AB405" s="44"/>
      <c r="AC405" s="1" t="str">
        <f>IF($Q405="","0",VLOOKUP($Q405,登録データ!$U$4:$V$19,2,FALSE))</f>
        <v>0</v>
      </c>
      <c r="AD405" s="1" t="str">
        <f t="shared" si="239"/>
        <v>00</v>
      </c>
      <c r="AE405" s="1" t="str">
        <f t="shared" si="240"/>
        <v/>
      </c>
      <c r="AF405" s="1" t="str">
        <f t="shared" ref="AF405:AF468" si="284">IF($AE405=2,IF($T405="","0000",CONCATENATE(RIGHT($T405+100,2),$AD405)),IF($T405="","000000",CONCATENATE(RIGHT($R405+100,2),RIGHT($T405+100,2),$AD405)))</f>
        <v>000000</v>
      </c>
      <c r="AG405" s="1" t="str">
        <f t="shared" ref="AG405:AG468" si="285">IF($Q405="","",CONCATENATE($AC405," ",IF($AE405=1,RIGHT($AF405+10000000,7),RIGHT($AF405+100000,5))))</f>
        <v/>
      </c>
      <c r="AH405" s="1">
        <f t="shared" si="241"/>
        <v>0</v>
      </c>
      <c r="AI405" s="197" t="str">
        <f>IF($C405="","",IF($C405="@",0,IF(COUNTIF($C$21:$C$620,$C405)=1,0,1)))</f>
        <v/>
      </c>
      <c r="AJ405" s="197" t="str">
        <f>IF($M405="","",IF(OR($M405="東京都",$M405="北海道",$M405="大阪府",$M405="京都府",RIGHT($M405,1)="県"),0,1))</f>
        <v/>
      </c>
    </row>
    <row r="406" spans="2:36">
      <c r="B406" s="122"/>
      <c r="C406" s="163"/>
      <c r="D406" s="167"/>
      <c r="E406" s="172"/>
      <c r="F406" s="168"/>
      <c r="G406" s="167"/>
      <c r="H406" s="172"/>
      <c r="I406" s="168"/>
      <c r="J406" s="66"/>
      <c r="K406" s="229"/>
      <c r="L406" s="230"/>
      <c r="M406" s="167"/>
      <c r="N406" s="172"/>
      <c r="O406" s="168"/>
      <c r="P406" s="157"/>
      <c r="Q406" s="160"/>
      <c r="R406" s="154"/>
      <c r="S406" s="157"/>
      <c r="T406" s="154"/>
      <c r="U406" s="157"/>
      <c r="V406" s="154"/>
      <c r="AB406" s="44"/>
      <c r="AC406" s="1" t="str">
        <f>IF($Q406="","0",VLOOKUP($Q406,登録データ!$U$4:$V$19,2,FALSE))</f>
        <v>0</v>
      </c>
      <c r="AD406" s="1" t="str">
        <f t="shared" ref="AD406:AD469" si="286">IF($V406="","00",IF(LEN($V406)=1,$V406*10,$V406))</f>
        <v>00</v>
      </c>
      <c r="AE406" s="1" t="str">
        <f t="shared" ref="AE406:AE469" si="287">IF($Q406="","",IF(OR(RIGHT($Q406,1)="m",RIGHT($Q406,1)="H"),1,2))</f>
        <v/>
      </c>
      <c r="AF406" s="1" t="str">
        <f t="shared" si="284"/>
        <v>000000</v>
      </c>
      <c r="AG406" s="1" t="str">
        <f t="shared" si="285"/>
        <v/>
      </c>
      <c r="AH406" s="1">
        <f t="shared" ref="AH406:AH469" si="288">IF(OR(RIGHT($Q406,1)="m",RIGHT($Q406,1)="H",RIGHT($Q406,1)="W",RIGHT($Q406,1)="C"),IF(VALUE($T406)&gt;59,1,0),0)</f>
        <v>0</v>
      </c>
      <c r="AI406" s="197"/>
      <c r="AJ406" s="197"/>
    </row>
    <row r="407" spans="2:36" ht="19.5" thickBot="1">
      <c r="B407" s="196"/>
      <c r="C407" s="164"/>
      <c r="D407" s="169"/>
      <c r="E407" s="173"/>
      <c r="F407" s="170"/>
      <c r="G407" s="169"/>
      <c r="H407" s="173"/>
      <c r="I407" s="170"/>
      <c r="J407" s="58"/>
      <c r="K407" s="231"/>
      <c r="L407" s="232"/>
      <c r="M407" s="169"/>
      <c r="N407" s="173"/>
      <c r="O407" s="170"/>
      <c r="P407" s="158"/>
      <c r="Q407" s="226"/>
      <c r="R407" s="155"/>
      <c r="S407" s="205"/>
      <c r="T407" s="155"/>
      <c r="U407" s="205"/>
      <c r="V407" s="155"/>
      <c r="AB407" s="44"/>
      <c r="AC407" s="1" t="str">
        <f>IF($Q407="","0",VLOOKUP($Q407,登録データ!$U$4:$V$19,2,FALSE))</f>
        <v>0</v>
      </c>
      <c r="AD407" s="1" t="str">
        <f t="shared" si="286"/>
        <v>00</v>
      </c>
      <c r="AE407" s="1" t="str">
        <f t="shared" si="287"/>
        <v/>
      </c>
      <c r="AF407" s="1" t="str">
        <f t="shared" si="284"/>
        <v>000000</v>
      </c>
      <c r="AG407" s="1" t="str">
        <f t="shared" si="285"/>
        <v/>
      </c>
      <c r="AH407" s="1">
        <f t="shared" si="288"/>
        <v>0</v>
      </c>
      <c r="AI407" s="197"/>
      <c r="AJ407" s="197"/>
    </row>
    <row r="408" spans="2:36" ht="19.5" thickTop="1">
      <c r="B408" s="122">
        <v>130</v>
      </c>
      <c r="C408" s="162"/>
      <c r="D408" s="165"/>
      <c r="E408" s="171"/>
      <c r="F408" s="166"/>
      <c r="G408" s="165"/>
      <c r="H408" s="171"/>
      <c r="I408" s="166"/>
      <c r="J408" s="55"/>
      <c r="K408" s="227"/>
      <c r="L408" s="228"/>
      <c r="M408" s="165"/>
      <c r="N408" s="171"/>
      <c r="O408" s="166"/>
      <c r="P408" s="156" t="s">
        <v>169</v>
      </c>
      <c r="Q408" s="159"/>
      <c r="R408" s="153"/>
      <c r="S408" s="156" t="str">
        <f t="shared" ref="S408" si="289">IF($Q408="","",IF(OR(RIGHT($Q408,1)="m",RIGHT($Q408,1)="H"),"分",""))</f>
        <v/>
      </c>
      <c r="T408" s="153"/>
      <c r="U408" s="156" t="str">
        <f t="shared" ref="U408" si="290">IF($Q408="","",IF(OR(RIGHT($Q408,1)="m",RIGHT($Q408,1)="H"),"秒","m"))</f>
        <v/>
      </c>
      <c r="V408" s="153"/>
      <c r="AB408" s="44"/>
      <c r="AC408" s="1" t="str">
        <f>IF($Q408="","0",VLOOKUP($Q408,登録データ!$U$4:$V$19,2,FALSE))</f>
        <v>0</v>
      </c>
      <c r="AD408" s="1" t="str">
        <f t="shared" si="286"/>
        <v>00</v>
      </c>
      <c r="AE408" s="1" t="str">
        <f t="shared" si="287"/>
        <v/>
      </c>
      <c r="AF408" s="1" t="str">
        <f t="shared" si="284"/>
        <v>000000</v>
      </c>
      <c r="AG408" s="1" t="str">
        <f t="shared" si="285"/>
        <v/>
      </c>
      <c r="AH408" s="1">
        <f t="shared" si="288"/>
        <v>0</v>
      </c>
      <c r="AI408" s="197" t="str">
        <f>IF($C408="","",IF($C408="@",0,IF(COUNTIF($C$21:$C$620,$C408)=1,0,1)))</f>
        <v/>
      </c>
      <c r="AJ408" s="197" t="str">
        <f>IF($M408="","",IF(OR($M408="東京都",$M408="北海道",$M408="大阪府",$M408="京都府",RIGHT($M408,1)="県"),0,1))</f>
        <v/>
      </c>
    </row>
    <row r="409" spans="2:36">
      <c r="B409" s="122"/>
      <c r="C409" s="163"/>
      <c r="D409" s="167"/>
      <c r="E409" s="172"/>
      <c r="F409" s="168"/>
      <c r="G409" s="167"/>
      <c r="H409" s="172"/>
      <c r="I409" s="168"/>
      <c r="J409" s="66"/>
      <c r="K409" s="229"/>
      <c r="L409" s="230"/>
      <c r="M409" s="167"/>
      <c r="N409" s="172"/>
      <c r="O409" s="168"/>
      <c r="P409" s="157"/>
      <c r="Q409" s="160"/>
      <c r="R409" s="154"/>
      <c r="S409" s="157"/>
      <c r="T409" s="154"/>
      <c r="U409" s="157"/>
      <c r="V409" s="154"/>
      <c r="AB409" s="44"/>
      <c r="AC409" s="1" t="str">
        <f>IF($Q409="","0",VLOOKUP($Q409,登録データ!$U$4:$V$19,2,FALSE))</f>
        <v>0</v>
      </c>
      <c r="AD409" s="1" t="str">
        <f t="shared" si="286"/>
        <v>00</v>
      </c>
      <c r="AE409" s="1" t="str">
        <f t="shared" si="287"/>
        <v/>
      </c>
      <c r="AF409" s="1" t="str">
        <f t="shared" si="284"/>
        <v>000000</v>
      </c>
      <c r="AG409" s="1" t="str">
        <f t="shared" si="285"/>
        <v/>
      </c>
      <c r="AH409" s="1">
        <f t="shared" si="288"/>
        <v>0</v>
      </c>
      <c r="AI409" s="197"/>
      <c r="AJ409" s="197"/>
    </row>
    <row r="410" spans="2:36" ht="19.5" thickBot="1">
      <c r="B410" s="196"/>
      <c r="C410" s="164"/>
      <c r="D410" s="169"/>
      <c r="E410" s="173"/>
      <c r="F410" s="170"/>
      <c r="G410" s="169"/>
      <c r="H410" s="173"/>
      <c r="I410" s="170"/>
      <c r="J410" s="58"/>
      <c r="K410" s="231"/>
      <c r="L410" s="232"/>
      <c r="M410" s="169"/>
      <c r="N410" s="173"/>
      <c r="O410" s="170"/>
      <c r="P410" s="158"/>
      <c r="Q410" s="226"/>
      <c r="R410" s="155"/>
      <c r="S410" s="205"/>
      <c r="T410" s="155"/>
      <c r="U410" s="205"/>
      <c r="V410" s="155"/>
      <c r="AB410" s="44"/>
      <c r="AC410" s="1" t="str">
        <f>IF($Q410="","0",VLOOKUP($Q410,登録データ!$U$4:$V$19,2,FALSE))</f>
        <v>0</v>
      </c>
      <c r="AD410" s="1" t="str">
        <f t="shared" si="286"/>
        <v>00</v>
      </c>
      <c r="AE410" s="1" t="str">
        <f t="shared" si="287"/>
        <v/>
      </c>
      <c r="AF410" s="1" t="str">
        <f t="shared" si="284"/>
        <v>000000</v>
      </c>
      <c r="AG410" s="1" t="str">
        <f t="shared" si="285"/>
        <v/>
      </c>
      <c r="AH410" s="1">
        <f t="shared" si="288"/>
        <v>0</v>
      </c>
      <c r="AI410" s="197"/>
      <c r="AJ410" s="197"/>
    </row>
    <row r="411" spans="2:36" ht="19.5" thickTop="1">
      <c r="B411" s="122">
        <v>131</v>
      </c>
      <c r="C411" s="162"/>
      <c r="D411" s="165"/>
      <c r="E411" s="171"/>
      <c r="F411" s="166"/>
      <c r="G411" s="165"/>
      <c r="H411" s="171"/>
      <c r="I411" s="166"/>
      <c r="J411" s="55"/>
      <c r="K411" s="227"/>
      <c r="L411" s="228"/>
      <c r="M411" s="165"/>
      <c r="N411" s="171"/>
      <c r="O411" s="166"/>
      <c r="P411" s="156" t="s">
        <v>169</v>
      </c>
      <c r="Q411" s="159"/>
      <c r="R411" s="153"/>
      <c r="S411" s="156" t="str">
        <f t="shared" ref="S411" si="291">IF($Q411="","",IF(OR(RIGHT($Q411,1)="m",RIGHT($Q411,1)="H"),"分",""))</f>
        <v/>
      </c>
      <c r="T411" s="153"/>
      <c r="U411" s="156" t="str">
        <f t="shared" ref="U411" si="292">IF($Q411="","",IF(OR(RIGHT($Q411,1)="m",RIGHT($Q411,1)="H"),"秒","m"))</f>
        <v/>
      </c>
      <c r="V411" s="153"/>
      <c r="AB411" s="44"/>
      <c r="AC411" s="1" t="str">
        <f>IF($Q411="","0",VLOOKUP($Q411,登録データ!$U$4:$V$19,2,FALSE))</f>
        <v>0</v>
      </c>
      <c r="AD411" s="1" t="str">
        <f t="shared" si="286"/>
        <v>00</v>
      </c>
      <c r="AE411" s="1" t="str">
        <f t="shared" si="287"/>
        <v/>
      </c>
      <c r="AF411" s="1" t="str">
        <f t="shared" si="284"/>
        <v>000000</v>
      </c>
      <c r="AG411" s="1" t="str">
        <f t="shared" si="285"/>
        <v/>
      </c>
      <c r="AH411" s="1">
        <f t="shared" si="288"/>
        <v>0</v>
      </c>
      <c r="AI411" s="197" t="str">
        <f>IF($C411="","",IF($C411="@",0,IF(COUNTIF($C$21:$C$620,$C411)=1,0,1)))</f>
        <v/>
      </c>
      <c r="AJ411" s="197" t="str">
        <f>IF($M411="","",IF(OR($M411="東京都",$M411="北海道",$M411="大阪府",$M411="京都府",RIGHT($M411,1)="県"),0,1))</f>
        <v/>
      </c>
    </row>
    <row r="412" spans="2:36">
      <c r="B412" s="122"/>
      <c r="C412" s="163"/>
      <c r="D412" s="167"/>
      <c r="E412" s="172"/>
      <c r="F412" s="168"/>
      <c r="G412" s="167"/>
      <c r="H412" s="172"/>
      <c r="I412" s="168"/>
      <c r="J412" s="66"/>
      <c r="K412" s="229"/>
      <c r="L412" s="230"/>
      <c r="M412" s="167"/>
      <c r="N412" s="172"/>
      <c r="O412" s="168"/>
      <c r="P412" s="157"/>
      <c r="Q412" s="160"/>
      <c r="R412" s="154"/>
      <c r="S412" s="157"/>
      <c r="T412" s="154"/>
      <c r="U412" s="157"/>
      <c r="V412" s="154"/>
      <c r="AB412" s="44"/>
      <c r="AC412" s="1" t="str">
        <f>IF($Q412="","0",VLOOKUP($Q412,登録データ!$U$4:$V$19,2,FALSE))</f>
        <v>0</v>
      </c>
      <c r="AD412" s="1" t="str">
        <f t="shared" si="286"/>
        <v>00</v>
      </c>
      <c r="AE412" s="1" t="str">
        <f t="shared" si="287"/>
        <v/>
      </c>
      <c r="AF412" s="1" t="str">
        <f t="shared" si="284"/>
        <v>000000</v>
      </c>
      <c r="AG412" s="1" t="str">
        <f t="shared" si="285"/>
        <v/>
      </c>
      <c r="AH412" s="1">
        <f t="shared" si="288"/>
        <v>0</v>
      </c>
      <c r="AI412" s="197"/>
      <c r="AJ412" s="197"/>
    </row>
    <row r="413" spans="2:36" ht="19.5" thickBot="1">
      <c r="B413" s="196"/>
      <c r="C413" s="164"/>
      <c r="D413" s="169"/>
      <c r="E413" s="173"/>
      <c r="F413" s="170"/>
      <c r="G413" s="169"/>
      <c r="H413" s="173"/>
      <c r="I413" s="170"/>
      <c r="J413" s="58"/>
      <c r="K413" s="231"/>
      <c r="L413" s="232"/>
      <c r="M413" s="169"/>
      <c r="N413" s="173"/>
      <c r="O413" s="170"/>
      <c r="P413" s="158"/>
      <c r="Q413" s="226"/>
      <c r="R413" s="155"/>
      <c r="S413" s="205"/>
      <c r="T413" s="155"/>
      <c r="U413" s="205"/>
      <c r="V413" s="155"/>
      <c r="AB413" s="44"/>
      <c r="AC413" s="1" t="str">
        <f>IF($Q413="","0",VLOOKUP($Q413,登録データ!$U$4:$V$19,2,FALSE))</f>
        <v>0</v>
      </c>
      <c r="AD413" s="1" t="str">
        <f t="shared" si="286"/>
        <v>00</v>
      </c>
      <c r="AE413" s="1" t="str">
        <f t="shared" si="287"/>
        <v/>
      </c>
      <c r="AF413" s="1" t="str">
        <f t="shared" si="284"/>
        <v>000000</v>
      </c>
      <c r="AG413" s="1" t="str">
        <f t="shared" si="285"/>
        <v/>
      </c>
      <c r="AH413" s="1">
        <f t="shared" si="288"/>
        <v>0</v>
      </c>
      <c r="AI413" s="197"/>
      <c r="AJ413" s="197"/>
    </row>
    <row r="414" spans="2:36" ht="19.5" thickTop="1">
      <c r="B414" s="122">
        <v>132</v>
      </c>
      <c r="C414" s="162"/>
      <c r="D414" s="165"/>
      <c r="E414" s="171"/>
      <c r="F414" s="166"/>
      <c r="G414" s="165"/>
      <c r="H414" s="171"/>
      <c r="I414" s="166"/>
      <c r="J414" s="55"/>
      <c r="K414" s="227"/>
      <c r="L414" s="228"/>
      <c r="M414" s="165"/>
      <c r="N414" s="171"/>
      <c r="O414" s="166"/>
      <c r="P414" s="156" t="s">
        <v>169</v>
      </c>
      <c r="Q414" s="159"/>
      <c r="R414" s="153"/>
      <c r="S414" s="156" t="str">
        <f t="shared" ref="S414" si="293">IF($Q414="","",IF(OR(RIGHT($Q414,1)="m",RIGHT($Q414,1)="H"),"分",""))</f>
        <v/>
      </c>
      <c r="T414" s="153"/>
      <c r="U414" s="156" t="str">
        <f t="shared" ref="U414" si="294">IF($Q414="","",IF(OR(RIGHT($Q414,1)="m",RIGHT($Q414,1)="H"),"秒","m"))</f>
        <v/>
      </c>
      <c r="V414" s="153"/>
      <c r="AB414" s="44"/>
      <c r="AC414" s="1" t="str">
        <f>IF($Q414="","0",VLOOKUP($Q414,登録データ!$U$4:$V$19,2,FALSE))</f>
        <v>0</v>
      </c>
      <c r="AD414" s="1" t="str">
        <f t="shared" si="286"/>
        <v>00</v>
      </c>
      <c r="AE414" s="1" t="str">
        <f t="shared" si="287"/>
        <v/>
      </c>
      <c r="AF414" s="1" t="str">
        <f t="shared" si="284"/>
        <v>000000</v>
      </c>
      <c r="AG414" s="1" t="str">
        <f t="shared" si="285"/>
        <v/>
      </c>
      <c r="AH414" s="1">
        <f t="shared" si="288"/>
        <v>0</v>
      </c>
      <c r="AI414" s="197" t="str">
        <f>IF($C414="","",IF($C414="@",0,IF(COUNTIF($C$21:$C$620,$C414)=1,0,1)))</f>
        <v/>
      </c>
      <c r="AJ414" s="197" t="str">
        <f>IF($M414="","",IF(OR($M414="東京都",$M414="北海道",$M414="大阪府",$M414="京都府",RIGHT($M414,1)="県"),0,1))</f>
        <v/>
      </c>
    </row>
    <row r="415" spans="2:36">
      <c r="B415" s="122"/>
      <c r="C415" s="163"/>
      <c r="D415" s="167"/>
      <c r="E415" s="172"/>
      <c r="F415" s="168"/>
      <c r="G415" s="167"/>
      <c r="H415" s="172"/>
      <c r="I415" s="168"/>
      <c r="J415" s="66"/>
      <c r="K415" s="229"/>
      <c r="L415" s="230"/>
      <c r="M415" s="167"/>
      <c r="N415" s="172"/>
      <c r="O415" s="168"/>
      <c r="P415" s="157"/>
      <c r="Q415" s="160"/>
      <c r="R415" s="154"/>
      <c r="S415" s="157"/>
      <c r="T415" s="154"/>
      <c r="U415" s="157"/>
      <c r="V415" s="154"/>
      <c r="AB415" s="44"/>
      <c r="AC415" s="1" t="str">
        <f>IF($Q415="","0",VLOOKUP($Q415,登録データ!$U$4:$V$19,2,FALSE))</f>
        <v>0</v>
      </c>
      <c r="AD415" s="1" t="str">
        <f t="shared" si="286"/>
        <v>00</v>
      </c>
      <c r="AE415" s="1" t="str">
        <f t="shared" si="287"/>
        <v/>
      </c>
      <c r="AF415" s="1" t="str">
        <f t="shared" si="284"/>
        <v>000000</v>
      </c>
      <c r="AG415" s="1" t="str">
        <f t="shared" si="285"/>
        <v/>
      </c>
      <c r="AH415" s="1">
        <f t="shared" si="288"/>
        <v>0</v>
      </c>
      <c r="AI415" s="197"/>
      <c r="AJ415" s="197"/>
    </row>
    <row r="416" spans="2:36" ht="19.5" thickBot="1">
      <c r="B416" s="196"/>
      <c r="C416" s="164"/>
      <c r="D416" s="169"/>
      <c r="E416" s="173"/>
      <c r="F416" s="170"/>
      <c r="G416" s="169"/>
      <c r="H416" s="173"/>
      <c r="I416" s="170"/>
      <c r="J416" s="58"/>
      <c r="K416" s="231"/>
      <c r="L416" s="232"/>
      <c r="M416" s="169"/>
      <c r="N416" s="173"/>
      <c r="O416" s="170"/>
      <c r="P416" s="158"/>
      <c r="Q416" s="226"/>
      <c r="R416" s="155"/>
      <c r="S416" s="205"/>
      <c r="T416" s="155"/>
      <c r="U416" s="205"/>
      <c r="V416" s="155"/>
      <c r="AB416" s="44"/>
      <c r="AC416" s="1" t="str">
        <f>IF($Q416="","0",VLOOKUP($Q416,登録データ!$U$4:$V$19,2,FALSE))</f>
        <v>0</v>
      </c>
      <c r="AD416" s="1" t="str">
        <f t="shared" si="286"/>
        <v>00</v>
      </c>
      <c r="AE416" s="1" t="str">
        <f t="shared" si="287"/>
        <v/>
      </c>
      <c r="AF416" s="1" t="str">
        <f t="shared" si="284"/>
        <v>000000</v>
      </c>
      <c r="AG416" s="1" t="str">
        <f t="shared" si="285"/>
        <v/>
      </c>
      <c r="AH416" s="1">
        <f t="shared" si="288"/>
        <v>0</v>
      </c>
      <c r="AI416" s="197"/>
      <c r="AJ416" s="197"/>
    </row>
    <row r="417" spans="2:36" ht="19.5" thickTop="1">
      <c r="B417" s="122">
        <v>133</v>
      </c>
      <c r="C417" s="162"/>
      <c r="D417" s="165"/>
      <c r="E417" s="171"/>
      <c r="F417" s="166"/>
      <c r="G417" s="165"/>
      <c r="H417" s="171"/>
      <c r="I417" s="166"/>
      <c r="J417" s="55"/>
      <c r="K417" s="227"/>
      <c r="L417" s="228"/>
      <c r="M417" s="165"/>
      <c r="N417" s="171"/>
      <c r="O417" s="166"/>
      <c r="P417" s="156" t="s">
        <v>169</v>
      </c>
      <c r="Q417" s="159"/>
      <c r="R417" s="153"/>
      <c r="S417" s="156" t="str">
        <f t="shared" ref="S417" si="295">IF($Q417="","",IF(OR(RIGHT($Q417,1)="m",RIGHT($Q417,1)="H"),"分",""))</f>
        <v/>
      </c>
      <c r="T417" s="153"/>
      <c r="U417" s="156" t="str">
        <f t="shared" ref="U417" si="296">IF($Q417="","",IF(OR(RIGHT($Q417,1)="m",RIGHT($Q417,1)="H"),"秒","m"))</f>
        <v/>
      </c>
      <c r="V417" s="153"/>
      <c r="AB417" s="44"/>
      <c r="AC417" s="1" t="str">
        <f>IF($Q417="","0",VLOOKUP($Q417,登録データ!$U$4:$V$19,2,FALSE))</f>
        <v>0</v>
      </c>
      <c r="AD417" s="1" t="str">
        <f t="shared" si="286"/>
        <v>00</v>
      </c>
      <c r="AE417" s="1" t="str">
        <f t="shared" si="287"/>
        <v/>
      </c>
      <c r="AF417" s="1" t="str">
        <f t="shared" si="284"/>
        <v>000000</v>
      </c>
      <c r="AG417" s="1" t="str">
        <f t="shared" si="285"/>
        <v/>
      </c>
      <c r="AH417" s="1">
        <f t="shared" si="288"/>
        <v>0</v>
      </c>
      <c r="AI417" s="197" t="str">
        <f>IF($C417="","",IF($C417="@",0,IF(COUNTIF($C$21:$C$620,$C417)=1,0,1)))</f>
        <v/>
      </c>
      <c r="AJ417" s="197" t="str">
        <f>IF($M417="","",IF(OR($M417="東京都",$M417="北海道",$M417="大阪府",$M417="京都府",RIGHT($M417,1)="県"),0,1))</f>
        <v/>
      </c>
    </row>
    <row r="418" spans="2:36">
      <c r="B418" s="122"/>
      <c r="C418" s="163"/>
      <c r="D418" s="167"/>
      <c r="E418" s="172"/>
      <c r="F418" s="168"/>
      <c r="G418" s="167"/>
      <c r="H418" s="172"/>
      <c r="I418" s="168"/>
      <c r="J418" s="66"/>
      <c r="K418" s="229"/>
      <c r="L418" s="230"/>
      <c r="M418" s="167"/>
      <c r="N418" s="172"/>
      <c r="O418" s="168"/>
      <c r="P418" s="157"/>
      <c r="Q418" s="160"/>
      <c r="R418" s="154"/>
      <c r="S418" s="157"/>
      <c r="T418" s="154"/>
      <c r="U418" s="157"/>
      <c r="V418" s="154"/>
      <c r="AB418" s="44"/>
      <c r="AC418" s="1" t="str">
        <f>IF($Q418="","0",VLOOKUP($Q418,登録データ!$U$4:$V$19,2,FALSE))</f>
        <v>0</v>
      </c>
      <c r="AD418" s="1" t="str">
        <f t="shared" si="286"/>
        <v>00</v>
      </c>
      <c r="AE418" s="1" t="str">
        <f t="shared" si="287"/>
        <v/>
      </c>
      <c r="AF418" s="1" t="str">
        <f t="shared" si="284"/>
        <v>000000</v>
      </c>
      <c r="AG418" s="1" t="str">
        <f t="shared" si="285"/>
        <v/>
      </c>
      <c r="AH418" s="1">
        <f t="shared" si="288"/>
        <v>0</v>
      </c>
      <c r="AI418" s="197"/>
      <c r="AJ418" s="197"/>
    </row>
    <row r="419" spans="2:36" ht="19.5" thickBot="1">
      <c r="B419" s="196"/>
      <c r="C419" s="164"/>
      <c r="D419" s="169"/>
      <c r="E419" s="173"/>
      <c r="F419" s="170"/>
      <c r="G419" s="169"/>
      <c r="H419" s="173"/>
      <c r="I419" s="170"/>
      <c r="J419" s="58"/>
      <c r="K419" s="231"/>
      <c r="L419" s="232"/>
      <c r="M419" s="169"/>
      <c r="N419" s="173"/>
      <c r="O419" s="170"/>
      <c r="P419" s="158"/>
      <c r="Q419" s="226"/>
      <c r="R419" s="155"/>
      <c r="S419" s="205"/>
      <c r="T419" s="155"/>
      <c r="U419" s="205"/>
      <c r="V419" s="155"/>
      <c r="AB419" s="44"/>
      <c r="AC419" s="1" t="str">
        <f>IF($Q419="","0",VLOOKUP($Q419,登録データ!$U$4:$V$19,2,FALSE))</f>
        <v>0</v>
      </c>
      <c r="AD419" s="1" t="str">
        <f t="shared" si="286"/>
        <v>00</v>
      </c>
      <c r="AE419" s="1" t="str">
        <f t="shared" si="287"/>
        <v/>
      </c>
      <c r="AF419" s="1" t="str">
        <f t="shared" si="284"/>
        <v>000000</v>
      </c>
      <c r="AG419" s="1" t="str">
        <f t="shared" si="285"/>
        <v/>
      </c>
      <c r="AH419" s="1">
        <f t="shared" si="288"/>
        <v>0</v>
      </c>
      <c r="AI419" s="197"/>
      <c r="AJ419" s="197"/>
    </row>
    <row r="420" spans="2:36" ht="19.5" thickTop="1">
      <c r="B420" s="122">
        <v>134</v>
      </c>
      <c r="C420" s="162"/>
      <c r="D420" s="165"/>
      <c r="E420" s="171"/>
      <c r="F420" s="166"/>
      <c r="G420" s="165"/>
      <c r="H420" s="171"/>
      <c r="I420" s="166"/>
      <c r="J420" s="55"/>
      <c r="K420" s="227"/>
      <c r="L420" s="228"/>
      <c r="M420" s="165"/>
      <c r="N420" s="171"/>
      <c r="O420" s="166"/>
      <c r="P420" s="156" t="s">
        <v>169</v>
      </c>
      <c r="Q420" s="159"/>
      <c r="R420" s="153"/>
      <c r="S420" s="156" t="str">
        <f t="shared" ref="S420" si="297">IF($Q420="","",IF(OR(RIGHT($Q420,1)="m",RIGHT($Q420,1)="H"),"分",""))</f>
        <v/>
      </c>
      <c r="T420" s="153"/>
      <c r="U420" s="156" t="str">
        <f t="shared" ref="U420" si="298">IF($Q420="","",IF(OR(RIGHT($Q420,1)="m",RIGHT($Q420,1)="H"),"秒","m"))</f>
        <v/>
      </c>
      <c r="V420" s="153"/>
      <c r="AB420" s="44"/>
      <c r="AC420" s="1" t="str">
        <f>IF($Q420="","0",VLOOKUP($Q420,登録データ!$U$4:$V$19,2,FALSE))</f>
        <v>0</v>
      </c>
      <c r="AD420" s="1" t="str">
        <f t="shared" si="286"/>
        <v>00</v>
      </c>
      <c r="AE420" s="1" t="str">
        <f t="shared" si="287"/>
        <v/>
      </c>
      <c r="AF420" s="1" t="str">
        <f t="shared" si="284"/>
        <v>000000</v>
      </c>
      <c r="AG420" s="1" t="str">
        <f t="shared" si="285"/>
        <v/>
      </c>
      <c r="AH420" s="1">
        <f t="shared" si="288"/>
        <v>0</v>
      </c>
      <c r="AI420" s="197" t="str">
        <f>IF($C420="","",IF($C420="@",0,IF(COUNTIF($C$21:$C$620,$C420)=1,0,1)))</f>
        <v/>
      </c>
      <c r="AJ420" s="197" t="str">
        <f>IF($M420="","",IF(OR($M420="東京都",$M420="北海道",$M420="大阪府",$M420="京都府",RIGHT($M420,1)="県"),0,1))</f>
        <v/>
      </c>
    </row>
    <row r="421" spans="2:36">
      <c r="B421" s="122"/>
      <c r="C421" s="163"/>
      <c r="D421" s="167"/>
      <c r="E421" s="172"/>
      <c r="F421" s="168"/>
      <c r="G421" s="167"/>
      <c r="H421" s="172"/>
      <c r="I421" s="168"/>
      <c r="J421" s="66"/>
      <c r="K421" s="229"/>
      <c r="L421" s="230"/>
      <c r="M421" s="167"/>
      <c r="N421" s="172"/>
      <c r="O421" s="168"/>
      <c r="P421" s="157"/>
      <c r="Q421" s="160"/>
      <c r="R421" s="154"/>
      <c r="S421" s="157"/>
      <c r="T421" s="154"/>
      <c r="U421" s="157"/>
      <c r="V421" s="154"/>
      <c r="AB421" s="44"/>
      <c r="AC421" s="1" t="str">
        <f>IF($Q421="","0",VLOOKUP($Q421,登録データ!$U$4:$V$19,2,FALSE))</f>
        <v>0</v>
      </c>
      <c r="AD421" s="1" t="str">
        <f t="shared" si="286"/>
        <v>00</v>
      </c>
      <c r="AE421" s="1" t="str">
        <f t="shared" si="287"/>
        <v/>
      </c>
      <c r="AF421" s="1" t="str">
        <f t="shared" si="284"/>
        <v>000000</v>
      </c>
      <c r="AG421" s="1" t="str">
        <f t="shared" si="285"/>
        <v/>
      </c>
      <c r="AH421" s="1">
        <f t="shared" si="288"/>
        <v>0</v>
      </c>
      <c r="AI421" s="197"/>
      <c r="AJ421" s="197"/>
    </row>
    <row r="422" spans="2:36" ht="19.5" thickBot="1">
      <c r="B422" s="196"/>
      <c r="C422" s="164"/>
      <c r="D422" s="169"/>
      <c r="E422" s="173"/>
      <c r="F422" s="170"/>
      <c r="G422" s="169"/>
      <c r="H422" s="173"/>
      <c r="I422" s="170"/>
      <c r="J422" s="58"/>
      <c r="K422" s="231"/>
      <c r="L422" s="232"/>
      <c r="M422" s="169"/>
      <c r="N422" s="173"/>
      <c r="O422" s="170"/>
      <c r="P422" s="158"/>
      <c r="Q422" s="226"/>
      <c r="R422" s="155"/>
      <c r="S422" s="205"/>
      <c r="T422" s="155"/>
      <c r="U422" s="205"/>
      <c r="V422" s="155"/>
      <c r="AB422" s="44"/>
      <c r="AC422" s="1" t="str">
        <f>IF($Q422="","0",VLOOKUP($Q422,登録データ!$U$4:$V$19,2,FALSE))</f>
        <v>0</v>
      </c>
      <c r="AD422" s="1" t="str">
        <f t="shared" si="286"/>
        <v>00</v>
      </c>
      <c r="AE422" s="1" t="str">
        <f t="shared" si="287"/>
        <v/>
      </c>
      <c r="AF422" s="1" t="str">
        <f t="shared" si="284"/>
        <v>000000</v>
      </c>
      <c r="AG422" s="1" t="str">
        <f t="shared" si="285"/>
        <v/>
      </c>
      <c r="AH422" s="1">
        <f t="shared" si="288"/>
        <v>0</v>
      </c>
      <c r="AI422" s="197"/>
      <c r="AJ422" s="197"/>
    </row>
    <row r="423" spans="2:36" ht="19.5" thickTop="1">
      <c r="B423" s="122">
        <v>135</v>
      </c>
      <c r="C423" s="162"/>
      <c r="D423" s="165"/>
      <c r="E423" s="171"/>
      <c r="F423" s="166"/>
      <c r="G423" s="165"/>
      <c r="H423" s="171"/>
      <c r="I423" s="166"/>
      <c r="J423" s="55"/>
      <c r="K423" s="227"/>
      <c r="L423" s="228"/>
      <c r="M423" s="165"/>
      <c r="N423" s="171"/>
      <c r="O423" s="166"/>
      <c r="P423" s="156" t="s">
        <v>169</v>
      </c>
      <c r="Q423" s="159"/>
      <c r="R423" s="153"/>
      <c r="S423" s="156" t="str">
        <f t="shared" ref="S423" si="299">IF($Q423="","",IF(OR(RIGHT($Q423,1)="m",RIGHT($Q423,1)="H"),"分",""))</f>
        <v/>
      </c>
      <c r="T423" s="153"/>
      <c r="U423" s="156" t="str">
        <f t="shared" ref="U423" si="300">IF($Q423="","",IF(OR(RIGHT($Q423,1)="m",RIGHT($Q423,1)="H"),"秒","m"))</f>
        <v/>
      </c>
      <c r="V423" s="153"/>
      <c r="AB423" s="44"/>
      <c r="AC423" s="1" t="str">
        <f>IF($Q423="","0",VLOOKUP($Q423,登録データ!$U$4:$V$19,2,FALSE))</f>
        <v>0</v>
      </c>
      <c r="AD423" s="1" t="str">
        <f t="shared" si="286"/>
        <v>00</v>
      </c>
      <c r="AE423" s="1" t="str">
        <f t="shared" si="287"/>
        <v/>
      </c>
      <c r="AF423" s="1" t="str">
        <f t="shared" si="284"/>
        <v>000000</v>
      </c>
      <c r="AG423" s="1" t="str">
        <f t="shared" si="285"/>
        <v/>
      </c>
      <c r="AH423" s="1">
        <f t="shared" si="288"/>
        <v>0</v>
      </c>
      <c r="AI423" s="197" t="str">
        <f>IF($C423="","",IF($C423="@",0,IF(COUNTIF($C$21:$C$620,$C423)=1,0,1)))</f>
        <v/>
      </c>
      <c r="AJ423" s="197" t="str">
        <f>IF($M423="","",IF(OR($M423="東京都",$M423="北海道",$M423="大阪府",$M423="京都府",RIGHT($M423,1)="県"),0,1))</f>
        <v/>
      </c>
    </row>
    <row r="424" spans="2:36">
      <c r="B424" s="122"/>
      <c r="C424" s="163"/>
      <c r="D424" s="167"/>
      <c r="E424" s="172"/>
      <c r="F424" s="168"/>
      <c r="G424" s="167"/>
      <c r="H424" s="172"/>
      <c r="I424" s="168"/>
      <c r="J424" s="66"/>
      <c r="K424" s="229"/>
      <c r="L424" s="230"/>
      <c r="M424" s="167"/>
      <c r="N424" s="172"/>
      <c r="O424" s="168"/>
      <c r="P424" s="157"/>
      <c r="Q424" s="160"/>
      <c r="R424" s="154"/>
      <c r="S424" s="157"/>
      <c r="T424" s="154"/>
      <c r="U424" s="157"/>
      <c r="V424" s="154"/>
      <c r="AB424" s="44"/>
      <c r="AC424" s="1" t="str">
        <f>IF($Q424="","0",VLOOKUP($Q424,登録データ!$U$4:$V$19,2,FALSE))</f>
        <v>0</v>
      </c>
      <c r="AD424" s="1" t="str">
        <f t="shared" si="286"/>
        <v>00</v>
      </c>
      <c r="AE424" s="1" t="str">
        <f t="shared" si="287"/>
        <v/>
      </c>
      <c r="AF424" s="1" t="str">
        <f t="shared" si="284"/>
        <v>000000</v>
      </c>
      <c r="AG424" s="1" t="str">
        <f t="shared" si="285"/>
        <v/>
      </c>
      <c r="AH424" s="1">
        <f t="shared" si="288"/>
        <v>0</v>
      </c>
      <c r="AI424" s="197"/>
      <c r="AJ424" s="197"/>
    </row>
    <row r="425" spans="2:36" ht="19.5" thickBot="1">
      <c r="B425" s="196"/>
      <c r="C425" s="164"/>
      <c r="D425" s="169"/>
      <c r="E425" s="173"/>
      <c r="F425" s="170"/>
      <c r="G425" s="169"/>
      <c r="H425" s="173"/>
      <c r="I425" s="170"/>
      <c r="J425" s="58"/>
      <c r="K425" s="231"/>
      <c r="L425" s="232"/>
      <c r="M425" s="169"/>
      <c r="N425" s="173"/>
      <c r="O425" s="170"/>
      <c r="P425" s="158"/>
      <c r="Q425" s="226"/>
      <c r="R425" s="155"/>
      <c r="S425" s="205"/>
      <c r="T425" s="155"/>
      <c r="U425" s="205"/>
      <c r="V425" s="155"/>
      <c r="AB425" s="44"/>
      <c r="AC425" s="1" t="str">
        <f>IF($Q425="","0",VLOOKUP($Q425,登録データ!$U$4:$V$19,2,FALSE))</f>
        <v>0</v>
      </c>
      <c r="AD425" s="1" t="str">
        <f t="shared" si="286"/>
        <v>00</v>
      </c>
      <c r="AE425" s="1" t="str">
        <f t="shared" si="287"/>
        <v/>
      </c>
      <c r="AF425" s="1" t="str">
        <f t="shared" si="284"/>
        <v>000000</v>
      </c>
      <c r="AG425" s="1" t="str">
        <f t="shared" si="285"/>
        <v/>
      </c>
      <c r="AH425" s="1">
        <f t="shared" si="288"/>
        <v>0</v>
      </c>
      <c r="AI425" s="197"/>
      <c r="AJ425" s="197"/>
    </row>
    <row r="426" spans="2:36" ht="19.5" thickTop="1">
      <c r="B426" s="122">
        <v>136</v>
      </c>
      <c r="C426" s="162"/>
      <c r="D426" s="165"/>
      <c r="E426" s="171"/>
      <c r="F426" s="166"/>
      <c r="G426" s="165"/>
      <c r="H426" s="171"/>
      <c r="I426" s="166"/>
      <c r="J426" s="55"/>
      <c r="K426" s="227"/>
      <c r="L426" s="228"/>
      <c r="M426" s="165"/>
      <c r="N426" s="171"/>
      <c r="O426" s="166"/>
      <c r="P426" s="156" t="s">
        <v>169</v>
      </c>
      <c r="Q426" s="159"/>
      <c r="R426" s="153"/>
      <c r="S426" s="156" t="str">
        <f t="shared" ref="S426" si="301">IF($Q426="","",IF(OR(RIGHT($Q426,1)="m",RIGHT($Q426,1)="H"),"分",""))</f>
        <v/>
      </c>
      <c r="T426" s="153"/>
      <c r="U426" s="156" t="str">
        <f t="shared" ref="U426" si="302">IF($Q426="","",IF(OR(RIGHT($Q426,1)="m",RIGHT($Q426,1)="H"),"秒","m"))</f>
        <v/>
      </c>
      <c r="V426" s="153"/>
      <c r="AB426" s="44"/>
      <c r="AC426" s="1" t="str">
        <f>IF($Q426="","0",VLOOKUP($Q426,登録データ!$U$4:$V$19,2,FALSE))</f>
        <v>0</v>
      </c>
      <c r="AD426" s="1" t="str">
        <f t="shared" si="286"/>
        <v>00</v>
      </c>
      <c r="AE426" s="1" t="str">
        <f t="shared" si="287"/>
        <v/>
      </c>
      <c r="AF426" s="1" t="str">
        <f t="shared" si="284"/>
        <v>000000</v>
      </c>
      <c r="AG426" s="1" t="str">
        <f t="shared" si="285"/>
        <v/>
      </c>
      <c r="AH426" s="1">
        <f t="shared" si="288"/>
        <v>0</v>
      </c>
      <c r="AI426" s="197" t="str">
        <f>IF($C426="","",IF($C426="@",0,IF(COUNTIF($C$21:$C$620,$C426)=1,0,1)))</f>
        <v/>
      </c>
      <c r="AJ426" s="197" t="str">
        <f>IF($M426="","",IF(OR($M426="東京都",$M426="北海道",$M426="大阪府",$M426="京都府",RIGHT($M426,1)="県"),0,1))</f>
        <v/>
      </c>
    </row>
    <row r="427" spans="2:36">
      <c r="B427" s="122"/>
      <c r="C427" s="163"/>
      <c r="D427" s="167"/>
      <c r="E427" s="172"/>
      <c r="F427" s="168"/>
      <c r="G427" s="167"/>
      <c r="H427" s="172"/>
      <c r="I427" s="168"/>
      <c r="J427" s="66"/>
      <c r="K427" s="229"/>
      <c r="L427" s="230"/>
      <c r="M427" s="167"/>
      <c r="N427" s="172"/>
      <c r="O427" s="168"/>
      <c r="P427" s="157"/>
      <c r="Q427" s="160"/>
      <c r="R427" s="154"/>
      <c r="S427" s="157"/>
      <c r="T427" s="154"/>
      <c r="U427" s="157"/>
      <c r="V427" s="154"/>
      <c r="AB427" s="44"/>
      <c r="AC427" s="1" t="str">
        <f>IF($Q427="","0",VLOOKUP($Q427,登録データ!$U$4:$V$19,2,FALSE))</f>
        <v>0</v>
      </c>
      <c r="AD427" s="1" t="str">
        <f t="shared" si="286"/>
        <v>00</v>
      </c>
      <c r="AE427" s="1" t="str">
        <f t="shared" si="287"/>
        <v/>
      </c>
      <c r="AF427" s="1" t="str">
        <f t="shared" si="284"/>
        <v>000000</v>
      </c>
      <c r="AG427" s="1" t="str">
        <f t="shared" si="285"/>
        <v/>
      </c>
      <c r="AH427" s="1">
        <f t="shared" si="288"/>
        <v>0</v>
      </c>
      <c r="AI427" s="197"/>
      <c r="AJ427" s="197"/>
    </row>
    <row r="428" spans="2:36" ht="19.5" thickBot="1">
      <c r="B428" s="196"/>
      <c r="C428" s="164"/>
      <c r="D428" s="169"/>
      <c r="E428" s="173"/>
      <c r="F428" s="170"/>
      <c r="G428" s="169"/>
      <c r="H428" s="173"/>
      <c r="I428" s="170"/>
      <c r="J428" s="58"/>
      <c r="K428" s="231"/>
      <c r="L428" s="232"/>
      <c r="M428" s="169"/>
      <c r="N428" s="173"/>
      <c r="O428" s="170"/>
      <c r="P428" s="158"/>
      <c r="Q428" s="226"/>
      <c r="R428" s="155"/>
      <c r="S428" s="205"/>
      <c r="T428" s="155"/>
      <c r="U428" s="205"/>
      <c r="V428" s="155"/>
      <c r="AB428" s="44"/>
      <c r="AC428" s="1" t="str">
        <f>IF($Q428="","0",VLOOKUP($Q428,登録データ!$U$4:$V$19,2,FALSE))</f>
        <v>0</v>
      </c>
      <c r="AD428" s="1" t="str">
        <f t="shared" si="286"/>
        <v>00</v>
      </c>
      <c r="AE428" s="1" t="str">
        <f t="shared" si="287"/>
        <v/>
      </c>
      <c r="AF428" s="1" t="str">
        <f t="shared" si="284"/>
        <v>000000</v>
      </c>
      <c r="AG428" s="1" t="str">
        <f t="shared" si="285"/>
        <v/>
      </c>
      <c r="AH428" s="1">
        <f t="shared" si="288"/>
        <v>0</v>
      </c>
      <c r="AI428" s="197"/>
      <c r="AJ428" s="197"/>
    </row>
    <row r="429" spans="2:36" ht="19.5" thickTop="1">
      <c r="B429" s="122">
        <v>137</v>
      </c>
      <c r="C429" s="162"/>
      <c r="D429" s="165"/>
      <c r="E429" s="171"/>
      <c r="F429" s="166"/>
      <c r="G429" s="165"/>
      <c r="H429" s="171"/>
      <c r="I429" s="166"/>
      <c r="J429" s="55"/>
      <c r="K429" s="227"/>
      <c r="L429" s="228"/>
      <c r="M429" s="165"/>
      <c r="N429" s="171"/>
      <c r="O429" s="166"/>
      <c r="P429" s="156" t="s">
        <v>169</v>
      </c>
      <c r="Q429" s="159"/>
      <c r="R429" s="153"/>
      <c r="S429" s="156" t="str">
        <f t="shared" ref="S429" si="303">IF($Q429="","",IF(OR(RIGHT($Q429,1)="m",RIGHT($Q429,1)="H"),"分",""))</f>
        <v/>
      </c>
      <c r="T429" s="153"/>
      <c r="U429" s="156" t="str">
        <f t="shared" ref="U429" si="304">IF($Q429="","",IF(OR(RIGHT($Q429,1)="m",RIGHT($Q429,1)="H"),"秒","m"))</f>
        <v/>
      </c>
      <c r="V429" s="153"/>
      <c r="AB429" s="44"/>
      <c r="AC429" s="1" t="str">
        <f>IF($Q429="","0",VLOOKUP($Q429,登録データ!$U$4:$V$19,2,FALSE))</f>
        <v>0</v>
      </c>
      <c r="AD429" s="1" t="str">
        <f t="shared" si="286"/>
        <v>00</v>
      </c>
      <c r="AE429" s="1" t="str">
        <f t="shared" si="287"/>
        <v/>
      </c>
      <c r="AF429" s="1" t="str">
        <f t="shared" si="284"/>
        <v>000000</v>
      </c>
      <c r="AG429" s="1" t="str">
        <f t="shared" si="285"/>
        <v/>
      </c>
      <c r="AH429" s="1">
        <f t="shared" si="288"/>
        <v>0</v>
      </c>
      <c r="AI429" s="197" t="str">
        <f>IF($C429="","",IF($C429="@",0,IF(COUNTIF($C$21:$C$620,$C429)=1,0,1)))</f>
        <v/>
      </c>
      <c r="AJ429" s="197" t="str">
        <f>IF($M429="","",IF(OR($M429="東京都",$M429="北海道",$M429="大阪府",$M429="京都府",RIGHT($M429,1)="県"),0,1))</f>
        <v/>
      </c>
    </row>
    <row r="430" spans="2:36">
      <c r="B430" s="122"/>
      <c r="C430" s="163"/>
      <c r="D430" s="167"/>
      <c r="E430" s="172"/>
      <c r="F430" s="168"/>
      <c r="G430" s="167"/>
      <c r="H430" s="172"/>
      <c r="I430" s="168"/>
      <c r="J430" s="66"/>
      <c r="K430" s="229"/>
      <c r="L430" s="230"/>
      <c r="M430" s="167"/>
      <c r="N430" s="172"/>
      <c r="O430" s="168"/>
      <c r="P430" s="157"/>
      <c r="Q430" s="160"/>
      <c r="R430" s="154"/>
      <c r="S430" s="157"/>
      <c r="T430" s="154"/>
      <c r="U430" s="157"/>
      <c r="V430" s="154"/>
      <c r="AB430" s="44"/>
      <c r="AC430" s="1" t="str">
        <f>IF($Q430="","0",VLOOKUP($Q430,登録データ!$U$4:$V$19,2,FALSE))</f>
        <v>0</v>
      </c>
      <c r="AD430" s="1" t="str">
        <f t="shared" si="286"/>
        <v>00</v>
      </c>
      <c r="AE430" s="1" t="str">
        <f t="shared" si="287"/>
        <v/>
      </c>
      <c r="AF430" s="1" t="str">
        <f t="shared" si="284"/>
        <v>000000</v>
      </c>
      <c r="AG430" s="1" t="str">
        <f t="shared" si="285"/>
        <v/>
      </c>
      <c r="AH430" s="1">
        <f t="shared" si="288"/>
        <v>0</v>
      </c>
      <c r="AI430" s="197"/>
      <c r="AJ430" s="197"/>
    </row>
    <row r="431" spans="2:36" ht="19.5" thickBot="1">
      <c r="B431" s="196"/>
      <c r="C431" s="164"/>
      <c r="D431" s="169"/>
      <c r="E431" s="173"/>
      <c r="F431" s="170"/>
      <c r="G431" s="169"/>
      <c r="H431" s="173"/>
      <c r="I431" s="170"/>
      <c r="J431" s="58"/>
      <c r="K431" s="231"/>
      <c r="L431" s="232"/>
      <c r="M431" s="169"/>
      <c r="N431" s="173"/>
      <c r="O431" s="170"/>
      <c r="P431" s="158"/>
      <c r="Q431" s="226"/>
      <c r="R431" s="155"/>
      <c r="S431" s="205"/>
      <c r="T431" s="155"/>
      <c r="U431" s="205"/>
      <c r="V431" s="155"/>
      <c r="AB431" s="44"/>
      <c r="AC431" s="1" t="str">
        <f>IF($Q431="","0",VLOOKUP($Q431,登録データ!$U$4:$V$19,2,FALSE))</f>
        <v>0</v>
      </c>
      <c r="AD431" s="1" t="str">
        <f t="shared" si="286"/>
        <v>00</v>
      </c>
      <c r="AE431" s="1" t="str">
        <f t="shared" si="287"/>
        <v/>
      </c>
      <c r="AF431" s="1" t="str">
        <f t="shared" si="284"/>
        <v>000000</v>
      </c>
      <c r="AG431" s="1" t="str">
        <f t="shared" si="285"/>
        <v/>
      </c>
      <c r="AH431" s="1">
        <f t="shared" si="288"/>
        <v>0</v>
      </c>
      <c r="AI431" s="197"/>
      <c r="AJ431" s="197"/>
    </row>
    <row r="432" spans="2:36" ht="19.5" thickTop="1">
      <c r="B432" s="122">
        <v>138</v>
      </c>
      <c r="C432" s="162"/>
      <c r="D432" s="165"/>
      <c r="E432" s="171"/>
      <c r="F432" s="166"/>
      <c r="G432" s="165"/>
      <c r="H432" s="171"/>
      <c r="I432" s="166"/>
      <c r="J432" s="55"/>
      <c r="K432" s="227"/>
      <c r="L432" s="228"/>
      <c r="M432" s="165"/>
      <c r="N432" s="171"/>
      <c r="O432" s="166"/>
      <c r="P432" s="156" t="s">
        <v>169</v>
      </c>
      <c r="Q432" s="159"/>
      <c r="R432" s="153"/>
      <c r="S432" s="156" t="str">
        <f t="shared" ref="S432" si="305">IF($Q432="","",IF(OR(RIGHT($Q432,1)="m",RIGHT($Q432,1)="H"),"分",""))</f>
        <v/>
      </c>
      <c r="T432" s="153"/>
      <c r="U432" s="156" t="str">
        <f t="shared" ref="U432" si="306">IF($Q432="","",IF(OR(RIGHT($Q432,1)="m",RIGHT($Q432,1)="H"),"秒","m"))</f>
        <v/>
      </c>
      <c r="V432" s="153"/>
      <c r="AB432" s="44"/>
      <c r="AC432" s="1" t="str">
        <f>IF($Q432="","0",VLOOKUP($Q432,登録データ!$U$4:$V$19,2,FALSE))</f>
        <v>0</v>
      </c>
      <c r="AD432" s="1" t="str">
        <f t="shared" si="286"/>
        <v>00</v>
      </c>
      <c r="AE432" s="1" t="str">
        <f t="shared" si="287"/>
        <v/>
      </c>
      <c r="AF432" s="1" t="str">
        <f t="shared" si="284"/>
        <v>000000</v>
      </c>
      <c r="AG432" s="1" t="str">
        <f t="shared" si="285"/>
        <v/>
      </c>
      <c r="AH432" s="1">
        <f t="shared" si="288"/>
        <v>0</v>
      </c>
      <c r="AI432" s="197" t="str">
        <f>IF($C432="","",IF($C432="@",0,IF(COUNTIF($C$21:$C$620,$C432)=1,0,1)))</f>
        <v/>
      </c>
      <c r="AJ432" s="197" t="str">
        <f>IF($M432="","",IF(OR($M432="東京都",$M432="北海道",$M432="大阪府",$M432="京都府",RIGHT($M432,1)="県"),0,1))</f>
        <v/>
      </c>
    </row>
    <row r="433" spans="2:36">
      <c r="B433" s="122"/>
      <c r="C433" s="163"/>
      <c r="D433" s="167"/>
      <c r="E433" s="172"/>
      <c r="F433" s="168"/>
      <c r="G433" s="167"/>
      <c r="H433" s="172"/>
      <c r="I433" s="168"/>
      <c r="J433" s="66"/>
      <c r="K433" s="229"/>
      <c r="L433" s="230"/>
      <c r="M433" s="167"/>
      <c r="N433" s="172"/>
      <c r="O433" s="168"/>
      <c r="P433" s="157"/>
      <c r="Q433" s="160"/>
      <c r="R433" s="154"/>
      <c r="S433" s="157"/>
      <c r="T433" s="154"/>
      <c r="U433" s="157"/>
      <c r="V433" s="154"/>
      <c r="AB433" s="44"/>
      <c r="AC433" s="1" t="str">
        <f>IF($Q433="","0",VLOOKUP($Q433,登録データ!$U$4:$V$19,2,FALSE))</f>
        <v>0</v>
      </c>
      <c r="AD433" s="1" t="str">
        <f t="shared" si="286"/>
        <v>00</v>
      </c>
      <c r="AE433" s="1" t="str">
        <f t="shared" si="287"/>
        <v/>
      </c>
      <c r="AF433" s="1" t="str">
        <f t="shared" si="284"/>
        <v>000000</v>
      </c>
      <c r="AG433" s="1" t="str">
        <f t="shared" si="285"/>
        <v/>
      </c>
      <c r="AH433" s="1">
        <f t="shared" si="288"/>
        <v>0</v>
      </c>
      <c r="AI433" s="197"/>
      <c r="AJ433" s="197"/>
    </row>
    <row r="434" spans="2:36" ht="19.5" thickBot="1">
      <c r="B434" s="196"/>
      <c r="C434" s="164"/>
      <c r="D434" s="169"/>
      <c r="E434" s="173"/>
      <c r="F434" s="170"/>
      <c r="G434" s="169"/>
      <c r="H434" s="173"/>
      <c r="I434" s="170"/>
      <c r="J434" s="58"/>
      <c r="K434" s="231"/>
      <c r="L434" s="232"/>
      <c r="M434" s="169"/>
      <c r="N434" s="173"/>
      <c r="O434" s="170"/>
      <c r="P434" s="158"/>
      <c r="Q434" s="226"/>
      <c r="R434" s="155"/>
      <c r="S434" s="205"/>
      <c r="T434" s="155"/>
      <c r="U434" s="205"/>
      <c r="V434" s="155"/>
      <c r="AB434" s="44"/>
      <c r="AC434" s="1" t="str">
        <f>IF($Q434="","0",VLOOKUP($Q434,登録データ!$U$4:$V$19,2,FALSE))</f>
        <v>0</v>
      </c>
      <c r="AD434" s="1" t="str">
        <f t="shared" si="286"/>
        <v>00</v>
      </c>
      <c r="AE434" s="1" t="str">
        <f t="shared" si="287"/>
        <v/>
      </c>
      <c r="AF434" s="1" t="str">
        <f t="shared" si="284"/>
        <v>000000</v>
      </c>
      <c r="AG434" s="1" t="str">
        <f t="shared" si="285"/>
        <v/>
      </c>
      <c r="AH434" s="1">
        <f t="shared" si="288"/>
        <v>0</v>
      </c>
      <c r="AI434" s="197"/>
      <c r="AJ434" s="197"/>
    </row>
    <row r="435" spans="2:36" ht="19.5" thickTop="1">
      <c r="B435" s="122">
        <v>139</v>
      </c>
      <c r="C435" s="162"/>
      <c r="D435" s="165"/>
      <c r="E435" s="171"/>
      <c r="F435" s="166"/>
      <c r="G435" s="165"/>
      <c r="H435" s="171"/>
      <c r="I435" s="166"/>
      <c r="J435" s="55"/>
      <c r="K435" s="227"/>
      <c r="L435" s="228"/>
      <c r="M435" s="165"/>
      <c r="N435" s="171"/>
      <c r="O435" s="166"/>
      <c r="P435" s="156" t="s">
        <v>169</v>
      </c>
      <c r="Q435" s="159"/>
      <c r="R435" s="153"/>
      <c r="S435" s="156" t="str">
        <f t="shared" ref="S435" si="307">IF($Q435="","",IF(OR(RIGHT($Q435,1)="m",RIGHT($Q435,1)="H"),"分",""))</f>
        <v/>
      </c>
      <c r="T435" s="153"/>
      <c r="U435" s="156" t="str">
        <f t="shared" ref="U435" si="308">IF($Q435="","",IF(OR(RIGHT($Q435,1)="m",RIGHT($Q435,1)="H"),"秒","m"))</f>
        <v/>
      </c>
      <c r="V435" s="153"/>
      <c r="AB435" s="44"/>
      <c r="AC435" s="1" t="str">
        <f>IF($Q435="","0",VLOOKUP($Q435,登録データ!$U$4:$V$19,2,FALSE))</f>
        <v>0</v>
      </c>
      <c r="AD435" s="1" t="str">
        <f t="shared" si="286"/>
        <v>00</v>
      </c>
      <c r="AE435" s="1" t="str">
        <f t="shared" si="287"/>
        <v/>
      </c>
      <c r="AF435" s="1" t="str">
        <f t="shared" si="284"/>
        <v>000000</v>
      </c>
      <c r="AG435" s="1" t="str">
        <f t="shared" si="285"/>
        <v/>
      </c>
      <c r="AH435" s="1">
        <f t="shared" si="288"/>
        <v>0</v>
      </c>
      <c r="AI435" s="197" t="str">
        <f>IF($C435="","",IF($C435="@",0,IF(COUNTIF($C$21:$C$620,$C435)=1,0,1)))</f>
        <v/>
      </c>
      <c r="AJ435" s="197" t="str">
        <f>IF($M435="","",IF(OR($M435="東京都",$M435="北海道",$M435="大阪府",$M435="京都府",RIGHT($M435,1)="県"),0,1))</f>
        <v/>
      </c>
    </row>
    <row r="436" spans="2:36">
      <c r="B436" s="122"/>
      <c r="C436" s="163"/>
      <c r="D436" s="167"/>
      <c r="E436" s="172"/>
      <c r="F436" s="168"/>
      <c r="G436" s="167"/>
      <c r="H436" s="172"/>
      <c r="I436" s="168"/>
      <c r="J436" s="66"/>
      <c r="K436" s="229"/>
      <c r="L436" s="230"/>
      <c r="M436" s="167"/>
      <c r="N436" s="172"/>
      <c r="O436" s="168"/>
      <c r="P436" s="157"/>
      <c r="Q436" s="160"/>
      <c r="R436" s="154"/>
      <c r="S436" s="157"/>
      <c r="T436" s="154"/>
      <c r="U436" s="157"/>
      <c r="V436" s="154"/>
      <c r="AB436" s="44"/>
      <c r="AC436" s="1" t="str">
        <f>IF($Q436="","0",VLOOKUP($Q436,登録データ!$U$4:$V$19,2,FALSE))</f>
        <v>0</v>
      </c>
      <c r="AD436" s="1" t="str">
        <f t="shared" si="286"/>
        <v>00</v>
      </c>
      <c r="AE436" s="1" t="str">
        <f t="shared" si="287"/>
        <v/>
      </c>
      <c r="AF436" s="1" t="str">
        <f t="shared" si="284"/>
        <v>000000</v>
      </c>
      <c r="AG436" s="1" t="str">
        <f t="shared" si="285"/>
        <v/>
      </c>
      <c r="AH436" s="1">
        <f t="shared" si="288"/>
        <v>0</v>
      </c>
      <c r="AI436" s="197"/>
      <c r="AJ436" s="197"/>
    </row>
    <row r="437" spans="2:36" ht="19.5" thickBot="1">
      <c r="B437" s="196"/>
      <c r="C437" s="164"/>
      <c r="D437" s="169"/>
      <c r="E437" s="173"/>
      <c r="F437" s="170"/>
      <c r="G437" s="169"/>
      <c r="H437" s="173"/>
      <c r="I437" s="170"/>
      <c r="J437" s="58"/>
      <c r="K437" s="231"/>
      <c r="L437" s="232"/>
      <c r="M437" s="169"/>
      <c r="N437" s="173"/>
      <c r="O437" s="170"/>
      <c r="P437" s="158"/>
      <c r="Q437" s="226"/>
      <c r="R437" s="155"/>
      <c r="S437" s="205"/>
      <c r="T437" s="155"/>
      <c r="U437" s="205"/>
      <c r="V437" s="155"/>
      <c r="AB437" s="44"/>
      <c r="AC437" s="1" t="str">
        <f>IF($Q437="","0",VLOOKUP($Q437,登録データ!$U$4:$V$19,2,FALSE))</f>
        <v>0</v>
      </c>
      <c r="AD437" s="1" t="str">
        <f t="shared" si="286"/>
        <v>00</v>
      </c>
      <c r="AE437" s="1" t="str">
        <f t="shared" si="287"/>
        <v/>
      </c>
      <c r="AF437" s="1" t="str">
        <f t="shared" si="284"/>
        <v>000000</v>
      </c>
      <c r="AG437" s="1" t="str">
        <f t="shared" si="285"/>
        <v/>
      </c>
      <c r="AH437" s="1">
        <f t="shared" si="288"/>
        <v>0</v>
      </c>
      <c r="AI437" s="197"/>
      <c r="AJ437" s="197"/>
    </row>
    <row r="438" spans="2:36" ht="19.5" thickTop="1">
      <c r="B438" s="122">
        <v>140</v>
      </c>
      <c r="C438" s="162"/>
      <c r="D438" s="165"/>
      <c r="E438" s="171"/>
      <c r="F438" s="166"/>
      <c r="G438" s="165"/>
      <c r="H438" s="171"/>
      <c r="I438" s="166"/>
      <c r="J438" s="55"/>
      <c r="K438" s="227"/>
      <c r="L438" s="228"/>
      <c r="M438" s="165"/>
      <c r="N438" s="171"/>
      <c r="O438" s="166"/>
      <c r="P438" s="156" t="s">
        <v>169</v>
      </c>
      <c r="Q438" s="159"/>
      <c r="R438" s="153"/>
      <c r="S438" s="156" t="str">
        <f t="shared" ref="S438" si="309">IF($Q438="","",IF(OR(RIGHT($Q438,1)="m",RIGHT($Q438,1)="H"),"分",""))</f>
        <v/>
      </c>
      <c r="T438" s="153"/>
      <c r="U438" s="156" t="str">
        <f t="shared" ref="U438" si="310">IF($Q438="","",IF(OR(RIGHT($Q438,1)="m",RIGHT($Q438,1)="H"),"秒","m"))</f>
        <v/>
      </c>
      <c r="V438" s="153"/>
      <c r="AB438" s="44"/>
      <c r="AC438" s="1" t="str">
        <f>IF($Q438="","0",VLOOKUP($Q438,登録データ!$U$4:$V$19,2,FALSE))</f>
        <v>0</v>
      </c>
      <c r="AD438" s="1" t="str">
        <f t="shared" si="286"/>
        <v>00</v>
      </c>
      <c r="AE438" s="1" t="str">
        <f t="shared" si="287"/>
        <v/>
      </c>
      <c r="AF438" s="1" t="str">
        <f t="shared" si="284"/>
        <v>000000</v>
      </c>
      <c r="AG438" s="1" t="str">
        <f t="shared" si="285"/>
        <v/>
      </c>
      <c r="AH438" s="1">
        <f t="shared" si="288"/>
        <v>0</v>
      </c>
      <c r="AI438" s="197" t="str">
        <f>IF($C438="","",IF($C438="@",0,IF(COUNTIF($C$21:$C$620,$C438)=1,0,1)))</f>
        <v/>
      </c>
      <c r="AJ438" s="197" t="str">
        <f>IF($M438="","",IF(OR($M438="東京都",$M438="北海道",$M438="大阪府",$M438="京都府",RIGHT($M438,1)="県"),0,1))</f>
        <v/>
      </c>
    </row>
    <row r="439" spans="2:36">
      <c r="B439" s="122"/>
      <c r="C439" s="163"/>
      <c r="D439" s="167"/>
      <c r="E439" s="172"/>
      <c r="F439" s="168"/>
      <c r="G439" s="167"/>
      <c r="H439" s="172"/>
      <c r="I439" s="168"/>
      <c r="J439" s="66"/>
      <c r="K439" s="229"/>
      <c r="L439" s="230"/>
      <c r="M439" s="167"/>
      <c r="N439" s="172"/>
      <c r="O439" s="168"/>
      <c r="P439" s="157"/>
      <c r="Q439" s="160"/>
      <c r="R439" s="154"/>
      <c r="S439" s="157"/>
      <c r="T439" s="154"/>
      <c r="U439" s="157"/>
      <c r="V439" s="154"/>
      <c r="AB439" s="44"/>
      <c r="AC439" s="1" t="str">
        <f>IF($Q439="","0",VLOOKUP($Q439,登録データ!$U$4:$V$19,2,FALSE))</f>
        <v>0</v>
      </c>
      <c r="AD439" s="1" t="str">
        <f t="shared" si="286"/>
        <v>00</v>
      </c>
      <c r="AE439" s="1" t="str">
        <f t="shared" si="287"/>
        <v/>
      </c>
      <c r="AF439" s="1" t="str">
        <f t="shared" si="284"/>
        <v>000000</v>
      </c>
      <c r="AG439" s="1" t="str">
        <f t="shared" si="285"/>
        <v/>
      </c>
      <c r="AH439" s="1">
        <f t="shared" si="288"/>
        <v>0</v>
      </c>
      <c r="AI439" s="197"/>
      <c r="AJ439" s="197"/>
    </row>
    <row r="440" spans="2:36" ht="19.5" thickBot="1">
      <c r="B440" s="196"/>
      <c r="C440" s="164"/>
      <c r="D440" s="169"/>
      <c r="E440" s="173"/>
      <c r="F440" s="170"/>
      <c r="G440" s="169"/>
      <c r="H440" s="173"/>
      <c r="I440" s="170"/>
      <c r="J440" s="58"/>
      <c r="K440" s="231"/>
      <c r="L440" s="232"/>
      <c r="M440" s="169"/>
      <c r="N440" s="173"/>
      <c r="O440" s="170"/>
      <c r="P440" s="158"/>
      <c r="Q440" s="226"/>
      <c r="R440" s="155"/>
      <c r="S440" s="205"/>
      <c r="T440" s="155"/>
      <c r="U440" s="205"/>
      <c r="V440" s="155"/>
      <c r="AB440" s="44"/>
      <c r="AC440" s="1" t="str">
        <f>IF($Q440="","0",VLOOKUP($Q440,登録データ!$U$4:$V$19,2,FALSE))</f>
        <v>0</v>
      </c>
      <c r="AD440" s="1" t="str">
        <f t="shared" si="286"/>
        <v>00</v>
      </c>
      <c r="AE440" s="1" t="str">
        <f t="shared" si="287"/>
        <v/>
      </c>
      <c r="AF440" s="1" t="str">
        <f t="shared" si="284"/>
        <v>000000</v>
      </c>
      <c r="AG440" s="1" t="str">
        <f t="shared" si="285"/>
        <v/>
      </c>
      <c r="AH440" s="1">
        <f t="shared" si="288"/>
        <v>0</v>
      </c>
      <c r="AI440" s="197"/>
      <c r="AJ440" s="197"/>
    </row>
    <row r="441" spans="2:36" ht="19.5" thickTop="1">
      <c r="B441" s="122">
        <v>141</v>
      </c>
      <c r="C441" s="162"/>
      <c r="D441" s="165"/>
      <c r="E441" s="171"/>
      <c r="F441" s="166"/>
      <c r="G441" s="165"/>
      <c r="H441" s="171"/>
      <c r="I441" s="166"/>
      <c r="J441" s="55"/>
      <c r="K441" s="227"/>
      <c r="L441" s="228"/>
      <c r="M441" s="165"/>
      <c r="N441" s="171"/>
      <c r="O441" s="166"/>
      <c r="P441" s="156" t="s">
        <v>169</v>
      </c>
      <c r="Q441" s="159"/>
      <c r="R441" s="153"/>
      <c r="S441" s="156" t="str">
        <f t="shared" ref="S441" si="311">IF($Q441="","",IF(OR(RIGHT($Q441,1)="m",RIGHT($Q441,1)="H"),"分",""))</f>
        <v/>
      </c>
      <c r="T441" s="153"/>
      <c r="U441" s="156" t="str">
        <f t="shared" ref="U441" si="312">IF($Q441="","",IF(OR(RIGHT($Q441,1)="m",RIGHT($Q441,1)="H"),"秒","m"))</f>
        <v/>
      </c>
      <c r="V441" s="153"/>
      <c r="AB441" s="44"/>
      <c r="AC441" s="1" t="str">
        <f>IF($Q441="","0",VLOOKUP($Q441,登録データ!$U$4:$V$19,2,FALSE))</f>
        <v>0</v>
      </c>
      <c r="AD441" s="1" t="str">
        <f t="shared" si="286"/>
        <v>00</v>
      </c>
      <c r="AE441" s="1" t="str">
        <f t="shared" si="287"/>
        <v/>
      </c>
      <c r="AF441" s="1" t="str">
        <f t="shared" si="284"/>
        <v>000000</v>
      </c>
      <c r="AG441" s="1" t="str">
        <f t="shared" si="285"/>
        <v/>
      </c>
      <c r="AH441" s="1">
        <f t="shared" si="288"/>
        <v>0</v>
      </c>
      <c r="AI441" s="197" t="str">
        <f>IF($C441="","",IF($C441="@",0,IF(COUNTIF($C$21:$C$620,$C441)=1,0,1)))</f>
        <v/>
      </c>
      <c r="AJ441" s="197" t="str">
        <f>IF($M441="","",IF(OR($M441="東京都",$M441="北海道",$M441="大阪府",$M441="京都府",RIGHT($M441,1)="県"),0,1))</f>
        <v/>
      </c>
    </row>
    <row r="442" spans="2:36">
      <c r="B442" s="122"/>
      <c r="C442" s="163"/>
      <c r="D442" s="167"/>
      <c r="E442" s="172"/>
      <c r="F442" s="168"/>
      <c r="G442" s="167"/>
      <c r="H442" s="172"/>
      <c r="I442" s="168"/>
      <c r="J442" s="66"/>
      <c r="K442" s="229"/>
      <c r="L442" s="230"/>
      <c r="M442" s="167"/>
      <c r="N442" s="172"/>
      <c r="O442" s="168"/>
      <c r="P442" s="157"/>
      <c r="Q442" s="160"/>
      <c r="R442" s="154"/>
      <c r="S442" s="157"/>
      <c r="T442" s="154"/>
      <c r="U442" s="157"/>
      <c r="V442" s="154"/>
      <c r="AB442" s="44"/>
      <c r="AC442" s="1" t="str">
        <f>IF($Q442="","0",VLOOKUP($Q442,登録データ!$U$4:$V$19,2,FALSE))</f>
        <v>0</v>
      </c>
      <c r="AD442" s="1" t="str">
        <f t="shared" si="286"/>
        <v>00</v>
      </c>
      <c r="AE442" s="1" t="str">
        <f t="shared" si="287"/>
        <v/>
      </c>
      <c r="AF442" s="1" t="str">
        <f t="shared" si="284"/>
        <v>000000</v>
      </c>
      <c r="AG442" s="1" t="str">
        <f t="shared" si="285"/>
        <v/>
      </c>
      <c r="AH442" s="1">
        <f t="shared" si="288"/>
        <v>0</v>
      </c>
      <c r="AI442" s="197"/>
      <c r="AJ442" s="197"/>
    </row>
    <row r="443" spans="2:36" ht="19.5" thickBot="1">
      <c r="B443" s="196"/>
      <c r="C443" s="164"/>
      <c r="D443" s="169"/>
      <c r="E443" s="173"/>
      <c r="F443" s="170"/>
      <c r="G443" s="169"/>
      <c r="H443" s="173"/>
      <c r="I443" s="170"/>
      <c r="J443" s="58"/>
      <c r="K443" s="231"/>
      <c r="L443" s="232"/>
      <c r="M443" s="169"/>
      <c r="N443" s="173"/>
      <c r="O443" s="170"/>
      <c r="P443" s="158"/>
      <c r="Q443" s="226"/>
      <c r="R443" s="155"/>
      <c r="S443" s="205"/>
      <c r="T443" s="155"/>
      <c r="U443" s="205"/>
      <c r="V443" s="155"/>
      <c r="AB443" s="44"/>
      <c r="AC443" s="1" t="str">
        <f>IF($Q443="","0",VLOOKUP($Q443,登録データ!$U$4:$V$19,2,FALSE))</f>
        <v>0</v>
      </c>
      <c r="AD443" s="1" t="str">
        <f t="shared" si="286"/>
        <v>00</v>
      </c>
      <c r="AE443" s="1" t="str">
        <f t="shared" si="287"/>
        <v/>
      </c>
      <c r="AF443" s="1" t="str">
        <f t="shared" si="284"/>
        <v>000000</v>
      </c>
      <c r="AG443" s="1" t="str">
        <f t="shared" si="285"/>
        <v/>
      </c>
      <c r="AH443" s="1">
        <f t="shared" si="288"/>
        <v>0</v>
      </c>
      <c r="AI443" s="197"/>
      <c r="AJ443" s="197"/>
    </row>
    <row r="444" spans="2:36" ht="19.5" thickTop="1">
      <c r="B444" s="122">
        <v>142</v>
      </c>
      <c r="C444" s="162"/>
      <c r="D444" s="165"/>
      <c r="E444" s="171"/>
      <c r="F444" s="166"/>
      <c r="G444" s="165"/>
      <c r="H444" s="171"/>
      <c r="I444" s="166"/>
      <c r="J444" s="55"/>
      <c r="K444" s="227"/>
      <c r="L444" s="228"/>
      <c r="M444" s="165"/>
      <c r="N444" s="171"/>
      <c r="O444" s="166"/>
      <c r="P444" s="156" t="s">
        <v>169</v>
      </c>
      <c r="Q444" s="159"/>
      <c r="R444" s="153"/>
      <c r="S444" s="156" t="str">
        <f t="shared" ref="S444" si="313">IF($Q444="","",IF(OR(RIGHT($Q444,1)="m",RIGHT($Q444,1)="H"),"分",""))</f>
        <v/>
      </c>
      <c r="T444" s="153"/>
      <c r="U444" s="156" t="str">
        <f t="shared" ref="U444" si="314">IF($Q444="","",IF(OR(RIGHT($Q444,1)="m",RIGHT($Q444,1)="H"),"秒","m"))</f>
        <v/>
      </c>
      <c r="V444" s="153"/>
      <c r="AB444" s="44"/>
      <c r="AC444" s="1" t="str">
        <f>IF($Q444="","0",VLOOKUP($Q444,登録データ!$U$4:$V$19,2,FALSE))</f>
        <v>0</v>
      </c>
      <c r="AD444" s="1" t="str">
        <f t="shared" si="286"/>
        <v>00</v>
      </c>
      <c r="AE444" s="1" t="str">
        <f t="shared" si="287"/>
        <v/>
      </c>
      <c r="AF444" s="1" t="str">
        <f t="shared" si="284"/>
        <v>000000</v>
      </c>
      <c r="AG444" s="1" t="str">
        <f t="shared" si="285"/>
        <v/>
      </c>
      <c r="AH444" s="1">
        <f t="shared" si="288"/>
        <v>0</v>
      </c>
      <c r="AI444" s="197" t="str">
        <f>IF($C444="","",IF($C444="@",0,IF(COUNTIF($C$21:$C$620,$C444)=1,0,1)))</f>
        <v/>
      </c>
      <c r="AJ444" s="197" t="str">
        <f>IF($M444="","",IF(OR($M444="東京都",$M444="北海道",$M444="大阪府",$M444="京都府",RIGHT($M444,1)="県"),0,1))</f>
        <v/>
      </c>
    </row>
    <row r="445" spans="2:36">
      <c r="B445" s="122"/>
      <c r="C445" s="163"/>
      <c r="D445" s="167"/>
      <c r="E445" s="172"/>
      <c r="F445" s="168"/>
      <c r="G445" s="167"/>
      <c r="H445" s="172"/>
      <c r="I445" s="168"/>
      <c r="J445" s="66"/>
      <c r="K445" s="229"/>
      <c r="L445" s="230"/>
      <c r="M445" s="167"/>
      <c r="N445" s="172"/>
      <c r="O445" s="168"/>
      <c r="P445" s="157"/>
      <c r="Q445" s="160"/>
      <c r="R445" s="154"/>
      <c r="S445" s="157"/>
      <c r="T445" s="154"/>
      <c r="U445" s="157"/>
      <c r="V445" s="154"/>
      <c r="AB445" s="44"/>
      <c r="AC445" s="1" t="str">
        <f>IF($Q445="","0",VLOOKUP($Q445,登録データ!$U$4:$V$19,2,FALSE))</f>
        <v>0</v>
      </c>
      <c r="AD445" s="1" t="str">
        <f t="shared" si="286"/>
        <v>00</v>
      </c>
      <c r="AE445" s="1" t="str">
        <f t="shared" si="287"/>
        <v/>
      </c>
      <c r="AF445" s="1" t="str">
        <f t="shared" si="284"/>
        <v>000000</v>
      </c>
      <c r="AG445" s="1" t="str">
        <f t="shared" si="285"/>
        <v/>
      </c>
      <c r="AH445" s="1">
        <f t="shared" si="288"/>
        <v>0</v>
      </c>
      <c r="AI445" s="197"/>
      <c r="AJ445" s="197"/>
    </row>
    <row r="446" spans="2:36" ht="19.5" thickBot="1">
      <c r="B446" s="196"/>
      <c r="C446" s="164"/>
      <c r="D446" s="169"/>
      <c r="E446" s="173"/>
      <c r="F446" s="170"/>
      <c r="G446" s="169"/>
      <c r="H446" s="173"/>
      <c r="I446" s="170"/>
      <c r="J446" s="58"/>
      <c r="K446" s="231"/>
      <c r="L446" s="232"/>
      <c r="M446" s="169"/>
      <c r="N446" s="173"/>
      <c r="O446" s="170"/>
      <c r="P446" s="158"/>
      <c r="Q446" s="226"/>
      <c r="R446" s="155"/>
      <c r="S446" s="205"/>
      <c r="T446" s="155"/>
      <c r="U446" s="205"/>
      <c r="V446" s="155"/>
      <c r="AB446" s="44"/>
      <c r="AC446" s="1" t="str">
        <f>IF($Q446="","0",VLOOKUP($Q446,登録データ!$U$4:$V$19,2,FALSE))</f>
        <v>0</v>
      </c>
      <c r="AD446" s="1" t="str">
        <f t="shared" si="286"/>
        <v>00</v>
      </c>
      <c r="AE446" s="1" t="str">
        <f t="shared" si="287"/>
        <v/>
      </c>
      <c r="AF446" s="1" t="str">
        <f t="shared" si="284"/>
        <v>000000</v>
      </c>
      <c r="AG446" s="1" t="str">
        <f t="shared" si="285"/>
        <v/>
      </c>
      <c r="AH446" s="1">
        <f t="shared" si="288"/>
        <v>0</v>
      </c>
      <c r="AI446" s="197"/>
      <c r="AJ446" s="197"/>
    </row>
    <row r="447" spans="2:36" ht="19.5" thickTop="1">
      <c r="B447" s="122">
        <v>143</v>
      </c>
      <c r="C447" s="162"/>
      <c r="D447" s="165"/>
      <c r="E447" s="171"/>
      <c r="F447" s="166"/>
      <c r="G447" s="165"/>
      <c r="H447" s="171"/>
      <c r="I447" s="166"/>
      <c r="J447" s="55"/>
      <c r="K447" s="227"/>
      <c r="L447" s="228"/>
      <c r="M447" s="165"/>
      <c r="N447" s="171"/>
      <c r="O447" s="166"/>
      <c r="P447" s="156" t="s">
        <v>169</v>
      </c>
      <c r="Q447" s="159"/>
      <c r="R447" s="153"/>
      <c r="S447" s="156" t="str">
        <f t="shared" ref="S447" si="315">IF($Q447="","",IF(OR(RIGHT($Q447,1)="m",RIGHT($Q447,1)="H"),"分",""))</f>
        <v/>
      </c>
      <c r="T447" s="153"/>
      <c r="U447" s="156" t="str">
        <f t="shared" ref="U447" si="316">IF($Q447="","",IF(OR(RIGHT($Q447,1)="m",RIGHT($Q447,1)="H"),"秒","m"))</f>
        <v/>
      </c>
      <c r="V447" s="153"/>
      <c r="AB447" s="44"/>
      <c r="AC447" s="1" t="str">
        <f>IF($Q447="","0",VLOOKUP($Q447,登録データ!$U$4:$V$19,2,FALSE))</f>
        <v>0</v>
      </c>
      <c r="AD447" s="1" t="str">
        <f t="shared" si="286"/>
        <v>00</v>
      </c>
      <c r="AE447" s="1" t="str">
        <f t="shared" si="287"/>
        <v/>
      </c>
      <c r="AF447" s="1" t="str">
        <f t="shared" si="284"/>
        <v>000000</v>
      </c>
      <c r="AG447" s="1" t="str">
        <f t="shared" si="285"/>
        <v/>
      </c>
      <c r="AH447" s="1">
        <f t="shared" si="288"/>
        <v>0</v>
      </c>
      <c r="AI447" s="197" t="str">
        <f>IF($C447="","",IF($C447="@",0,IF(COUNTIF($C$21:$C$620,$C447)=1,0,1)))</f>
        <v/>
      </c>
      <c r="AJ447" s="197" t="str">
        <f>IF($M447="","",IF(OR($M447="東京都",$M447="北海道",$M447="大阪府",$M447="京都府",RIGHT($M447,1)="県"),0,1))</f>
        <v/>
      </c>
    </row>
    <row r="448" spans="2:36">
      <c r="B448" s="122"/>
      <c r="C448" s="163"/>
      <c r="D448" s="167"/>
      <c r="E448" s="172"/>
      <c r="F448" s="168"/>
      <c r="G448" s="167"/>
      <c r="H448" s="172"/>
      <c r="I448" s="168"/>
      <c r="J448" s="66"/>
      <c r="K448" s="229"/>
      <c r="L448" s="230"/>
      <c r="M448" s="167"/>
      <c r="N448" s="172"/>
      <c r="O448" s="168"/>
      <c r="P448" s="157"/>
      <c r="Q448" s="160"/>
      <c r="R448" s="154"/>
      <c r="S448" s="157"/>
      <c r="T448" s="154"/>
      <c r="U448" s="157"/>
      <c r="V448" s="154"/>
      <c r="AB448" s="44"/>
      <c r="AC448" s="1" t="str">
        <f>IF($Q448="","0",VLOOKUP($Q448,登録データ!$U$4:$V$19,2,FALSE))</f>
        <v>0</v>
      </c>
      <c r="AD448" s="1" t="str">
        <f t="shared" si="286"/>
        <v>00</v>
      </c>
      <c r="AE448" s="1" t="str">
        <f t="shared" si="287"/>
        <v/>
      </c>
      <c r="AF448" s="1" t="str">
        <f t="shared" si="284"/>
        <v>000000</v>
      </c>
      <c r="AG448" s="1" t="str">
        <f t="shared" si="285"/>
        <v/>
      </c>
      <c r="AH448" s="1">
        <f t="shared" si="288"/>
        <v>0</v>
      </c>
      <c r="AI448" s="197"/>
      <c r="AJ448" s="197"/>
    </row>
    <row r="449" spans="2:36" ht="19.5" thickBot="1">
      <c r="B449" s="196"/>
      <c r="C449" s="164"/>
      <c r="D449" s="169"/>
      <c r="E449" s="173"/>
      <c r="F449" s="170"/>
      <c r="G449" s="169"/>
      <c r="H449" s="173"/>
      <c r="I449" s="170"/>
      <c r="J449" s="58"/>
      <c r="K449" s="231"/>
      <c r="L449" s="232"/>
      <c r="M449" s="169"/>
      <c r="N449" s="173"/>
      <c r="O449" s="170"/>
      <c r="P449" s="158"/>
      <c r="Q449" s="226"/>
      <c r="R449" s="155"/>
      <c r="S449" s="205"/>
      <c r="T449" s="155"/>
      <c r="U449" s="205"/>
      <c r="V449" s="155"/>
      <c r="AB449" s="44"/>
      <c r="AC449" s="1" t="str">
        <f>IF($Q449="","0",VLOOKUP($Q449,登録データ!$U$4:$V$19,2,FALSE))</f>
        <v>0</v>
      </c>
      <c r="AD449" s="1" t="str">
        <f t="shared" si="286"/>
        <v>00</v>
      </c>
      <c r="AE449" s="1" t="str">
        <f t="shared" si="287"/>
        <v/>
      </c>
      <c r="AF449" s="1" t="str">
        <f t="shared" si="284"/>
        <v>000000</v>
      </c>
      <c r="AG449" s="1" t="str">
        <f t="shared" si="285"/>
        <v/>
      </c>
      <c r="AH449" s="1">
        <f t="shared" si="288"/>
        <v>0</v>
      </c>
      <c r="AI449" s="197"/>
      <c r="AJ449" s="197"/>
    </row>
    <row r="450" spans="2:36" ht="19.5" thickTop="1">
      <c r="B450" s="122">
        <v>144</v>
      </c>
      <c r="C450" s="162"/>
      <c r="D450" s="165"/>
      <c r="E450" s="171"/>
      <c r="F450" s="166"/>
      <c r="G450" s="165"/>
      <c r="H450" s="171"/>
      <c r="I450" s="166"/>
      <c r="J450" s="55"/>
      <c r="K450" s="227"/>
      <c r="L450" s="228"/>
      <c r="M450" s="165"/>
      <c r="N450" s="171"/>
      <c r="O450" s="166"/>
      <c r="P450" s="156" t="s">
        <v>169</v>
      </c>
      <c r="Q450" s="159"/>
      <c r="R450" s="153"/>
      <c r="S450" s="156" t="str">
        <f t="shared" ref="S450" si="317">IF($Q450="","",IF(OR(RIGHT($Q450,1)="m",RIGHT($Q450,1)="H"),"分",""))</f>
        <v/>
      </c>
      <c r="T450" s="153"/>
      <c r="U450" s="156" t="str">
        <f t="shared" ref="U450" si="318">IF($Q450="","",IF(OR(RIGHT($Q450,1)="m",RIGHT($Q450,1)="H"),"秒","m"))</f>
        <v/>
      </c>
      <c r="V450" s="153"/>
      <c r="AB450" s="44"/>
      <c r="AC450" s="1" t="str">
        <f>IF($Q450="","0",VLOOKUP($Q450,登録データ!$U$4:$V$19,2,FALSE))</f>
        <v>0</v>
      </c>
      <c r="AD450" s="1" t="str">
        <f t="shared" si="286"/>
        <v>00</v>
      </c>
      <c r="AE450" s="1" t="str">
        <f t="shared" si="287"/>
        <v/>
      </c>
      <c r="AF450" s="1" t="str">
        <f t="shared" si="284"/>
        <v>000000</v>
      </c>
      <c r="AG450" s="1" t="str">
        <f t="shared" si="285"/>
        <v/>
      </c>
      <c r="AH450" s="1">
        <f t="shared" si="288"/>
        <v>0</v>
      </c>
      <c r="AI450" s="197" t="str">
        <f>IF($C450="","",IF($C450="@",0,IF(COUNTIF($C$21:$C$620,$C450)=1,0,1)))</f>
        <v/>
      </c>
      <c r="AJ450" s="197" t="str">
        <f>IF($M450="","",IF(OR($M450="東京都",$M450="北海道",$M450="大阪府",$M450="京都府",RIGHT($M450,1)="県"),0,1))</f>
        <v/>
      </c>
    </row>
    <row r="451" spans="2:36">
      <c r="B451" s="122"/>
      <c r="C451" s="163"/>
      <c r="D451" s="167"/>
      <c r="E451" s="172"/>
      <c r="F451" s="168"/>
      <c r="G451" s="167"/>
      <c r="H451" s="172"/>
      <c r="I451" s="168"/>
      <c r="J451" s="66"/>
      <c r="K451" s="229"/>
      <c r="L451" s="230"/>
      <c r="M451" s="167"/>
      <c r="N451" s="172"/>
      <c r="O451" s="168"/>
      <c r="P451" s="157"/>
      <c r="Q451" s="160"/>
      <c r="R451" s="154"/>
      <c r="S451" s="157"/>
      <c r="T451" s="154"/>
      <c r="U451" s="157"/>
      <c r="V451" s="154"/>
      <c r="AB451" s="44"/>
      <c r="AC451" s="1" t="str">
        <f>IF($Q451="","0",VLOOKUP($Q451,登録データ!$U$4:$V$19,2,FALSE))</f>
        <v>0</v>
      </c>
      <c r="AD451" s="1" t="str">
        <f t="shared" si="286"/>
        <v>00</v>
      </c>
      <c r="AE451" s="1" t="str">
        <f t="shared" si="287"/>
        <v/>
      </c>
      <c r="AF451" s="1" t="str">
        <f t="shared" si="284"/>
        <v>000000</v>
      </c>
      <c r="AG451" s="1" t="str">
        <f t="shared" si="285"/>
        <v/>
      </c>
      <c r="AH451" s="1">
        <f t="shared" si="288"/>
        <v>0</v>
      </c>
      <c r="AI451" s="197"/>
      <c r="AJ451" s="197"/>
    </row>
    <row r="452" spans="2:36" ht="19.5" thickBot="1">
      <c r="B452" s="196"/>
      <c r="C452" s="164"/>
      <c r="D452" s="169"/>
      <c r="E452" s="173"/>
      <c r="F452" s="170"/>
      <c r="G452" s="169"/>
      <c r="H452" s="173"/>
      <c r="I452" s="170"/>
      <c r="J452" s="58"/>
      <c r="K452" s="231"/>
      <c r="L452" s="232"/>
      <c r="M452" s="169"/>
      <c r="N452" s="173"/>
      <c r="O452" s="170"/>
      <c r="P452" s="158"/>
      <c r="Q452" s="226"/>
      <c r="R452" s="155"/>
      <c r="S452" s="205"/>
      <c r="T452" s="155"/>
      <c r="U452" s="205"/>
      <c r="V452" s="155"/>
      <c r="AB452" s="44"/>
      <c r="AC452" s="1" t="str">
        <f>IF($Q452="","0",VLOOKUP($Q452,登録データ!$U$4:$V$19,2,FALSE))</f>
        <v>0</v>
      </c>
      <c r="AD452" s="1" t="str">
        <f t="shared" si="286"/>
        <v>00</v>
      </c>
      <c r="AE452" s="1" t="str">
        <f t="shared" si="287"/>
        <v/>
      </c>
      <c r="AF452" s="1" t="str">
        <f t="shared" si="284"/>
        <v>000000</v>
      </c>
      <c r="AG452" s="1" t="str">
        <f t="shared" si="285"/>
        <v/>
      </c>
      <c r="AH452" s="1">
        <f t="shared" si="288"/>
        <v>0</v>
      </c>
      <c r="AI452" s="197"/>
      <c r="AJ452" s="197"/>
    </row>
    <row r="453" spans="2:36" ht="19.5" thickTop="1">
      <c r="B453" s="122">
        <v>145</v>
      </c>
      <c r="C453" s="162"/>
      <c r="D453" s="165"/>
      <c r="E453" s="171"/>
      <c r="F453" s="166"/>
      <c r="G453" s="165"/>
      <c r="H453" s="171"/>
      <c r="I453" s="166"/>
      <c r="J453" s="55"/>
      <c r="K453" s="227"/>
      <c r="L453" s="228"/>
      <c r="M453" s="165"/>
      <c r="N453" s="171"/>
      <c r="O453" s="166"/>
      <c r="P453" s="156" t="s">
        <v>169</v>
      </c>
      <c r="Q453" s="159"/>
      <c r="R453" s="153"/>
      <c r="S453" s="156" t="str">
        <f t="shared" ref="S453" si="319">IF($Q453="","",IF(OR(RIGHT($Q453,1)="m",RIGHT($Q453,1)="H"),"分",""))</f>
        <v/>
      </c>
      <c r="T453" s="153"/>
      <c r="U453" s="156" t="str">
        <f t="shared" ref="U453" si="320">IF($Q453="","",IF(OR(RIGHT($Q453,1)="m",RIGHT($Q453,1)="H"),"秒","m"))</f>
        <v/>
      </c>
      <c r="V453" s="153"/>
      <c r="AB453" s="44"/>
      <c r="AC453" s="1" t="str">
        <f>IF($Q453="","0",VLOOKUP($Q453,登録データ!$U$4:$V$19,2,FALSE))</f>
        <v>0</v>
      </c>
      <c r="AD453" s="1" t="str">
        <f t="shared" si="286"/>
        <v>00</v>
      </c>
      <c r="AE453" s="1" t="str">
        <f t="shared" si="287"/>
        <v/>
      </c>
      <c r="AF453" s="1" t="str">
        <f t="shared" si="284"/>
        <v>000000</v>
      </c>
      <c r="AG453" s="1" t="str">
        <f t="shared" si="285"/>
        <v/>
      </c>
      <c r="AH453" s="1">
        <f t="shared" si="288"/>
        <v>0</v>
      </c>
      <c r="AI453" s="197" t="str">
        <f>IF($C453="","",IF($C453="@",0,IF(COUNTIF($C$21:$C$620,$C453)=1,0,1)))</f>
        <v/>
      </c>
      <c r="AJ453" s="197" t="str">
        <f>IF($M453="","",IF(OR($M453="東京都",$M453="北海道",$M453="大阪府",$M453="京都府",RIGHT($M453,1)="県"),0,1))</f>
        <v/>
      </c>
    </row>
    <row r="454" spans="2:36">
      <c r="B454" s="122"/>
      <c r="C454" s="163"/>
      <c r="D454" s="167"/>
      <c r="E454" s="172"/>
      <c r="F454" s="168"/>
      <c r="G454" s="167"/>
      <c r="H454" s="172"/>
      <c r="I454" s="168"/>
      <c r="J454" s="66"/>
      <c r="K454" s="229"/>
      <c r="L454" s="230"/>
      <c r="M454" s="167"/>
      <c r="N454" s="172"/>
      <c r="O454" s="168"/>
      <c r="P454" s="157"/>
      <c r="Q454" s="160"/>
      <c r="R454" s="154"/>
      <c r="S454" s="157"/>
      <c r="T454" s="154"/>
      <c r="U454" s="157"/>
      <c r="V454" s="154"/>
      <c r="AB454" s="44"/>
      <c r="AC454" s="1" t="str">
        <f>IF($Q454="","0",VLOOKUP($Q454,登録データ!$U$4:$V$19,2,FALSE))</f>
        <v>0</v>
      </c>
      <c r="AD454" s="1" t="str">
        <f t="shared" si="286"/>
        <v>00</v>
      </c>
      <c r="AE454" s="1" t="str">
        <f t="shared" si="287"/>
        <v/>
      </c>
      <c r="AF454" s="1" t="str">
        <f t="shared" si="284"/>
        <v>000000</v>
      </c>
      <c r="AG454" s="1" t="str">
        <f t="shared" si="285"/>
        <v/>
      </c>
      <c r="AH454" s="1">
        <f t="shared" si="288"/>
        <v>0</v>
      </c>
      <c r="AI454" s="197"/>
      <c r="AJ454" s="197"/>
    </row>
    <row r="455" spans="2:36" ht="19.5" thickBot="1">
      <c r="B455" s="196"/>
      <c r="C455" s="164"/>
      <c r="D455" s="169"/>
      <c r="E455" s="173"/>
      <c r="F455" s="170"/>
      <c r="G455" s="169"/>
      <c r="H455" s="173"/>
      <c r="I455" s="170"/>
      <c r="J455" s="58"/>
      <c r="K455" s="231"/>
      <c r="L455" s="232"/>
      <c r="M455" s="169"/>
      <c r="N455" s="173"/>
      <c r="O455" s="170"/>
      <c r="P455" s="158"/>
      <c r="Q455" s="226"/>
      <c r="R455" s="155"/>
      <c r="S455" s="205"/>
      <c r="T455" s="155"/>
      <c r="U455" s="205"/>
      <c r="V455" s="155"/>
      <c r="AB455" s="44"/>
      <c r="AC455" s="1" t="str">
        <f>IF($Q455="","0",VLOOKUP($Q455,登録データ!$U$4:$V$19,2,FALSE))</f>
        <v>0</v>
      </c>
      <c r="AD455" s="1" t="str">
        <f t="shared" si="286"/>
        <v>00</v>
      </c>
      <c r="AE455" s="1" t="str">
        <f t="shared" si="287"/>
        <v/>
      </c>
      <c r="AF455" s="1" t="str">
        <f t="shared" si="284"/>
        <v>000000</v>
      </c>
      <c r="AG455" s="1" t="str">
        <f t="shared" si="285"/>
        <v/>
      </c>
      <c r="AH455" s="1">
        <f t="shared" si="288"/>
        <v>0</v>
      </c>
      <c r="AI455" s="197"/>
      <c r="AJ455" s="197"/>
    </row>
    <row r="456" spans="2:36" ht="19.5" thickTop="1">
      <c r="B456" s="122">
        <v>146</v>
      </c>
      <c r="C456" s="162"/>
      <c r="D456" s="165"/>
      <c r="E456" s="171"/>
      <c r="F456" s="166"/>
      <c r="G456" s="165"/>
      <c r="H456" s="171"/>
      <c r="I456" s="166"/>
      <c r="J456" s="55"/>
      <c r="K456" s="227"/>
      <c r="L456" s="228"/>
      <c r="M456" s="165"/>
      <c r="N456" s="171"/>
      <c r="O456" s="166"/>
      <c r="P456" s="156" t="s">
        <v>169</v>
      </c>
      <c r="Q456" s="159"/>
      <c r="R456" s="153"/>
      <c r="S456" s="156" t="str">
        <f t="shared" ref="S456" si="321">IF($Q456="","",IF(OR(RIGHT($Q456,1)="m",RIGHT($Q456,1)="H"),"分",""))</f>
        <v/>
      </c>
      <c r="T456" s="153"/>
      <c r="U456" s="156" t="str">
        <f t="shared" ref="U456" si="322">IF($Q456="","",IF(OR(RIGHT($Q456,1)="m",RIGHT($Q456,1)="H"),"秒","m"))</f>
        <v/>
      </c>
      <c r="V456" s="153"/>
      <c r="AB456" s="44"/>
      <c r="AC456" s="1" t="str">
        <f>IF($Q456="","0",VLOOKUP($Q456,登録データ!$U$4:$V$19,2,FALSE))</f>
        <v>0</v>
      </c>
      <c r="AD456" s="1" t="str">
        <f t="shared" si="286"/>
        <v>00</v>
      </c>
      <c r="AE456" s="1" t="str">
        <f t="shared" si="287"/>
        <v/>
      </c>
      <c r="AF456" s="1" t="str">
        <f t="shared" si="284"/>
        <v>000000</v>
      </c>
      <c r="AG456" s="1" t="str">
        <f t="shared" si="285"/>
        <v/>
      </c>
      <c r="AH456" s="1">
        <f t="shared" si="288"/>
        <v>0</v>
      </c>
      <c r="AI456" s="197" t="str">
        <f>IF($C456="","",IF($C456="@",0,IF(COUNTIF($C$21:$C$620,$C456)=1,0,1)))</f>
        <v/>
      </c>
      <c r="AJ456" s="197" t="str">
        <f>IF($M456="","",IF(OR($M456="東京都",$M456="北海道",$M456="大阪府",$M456="京都府",RIGHT($M456,1)="県"),0,1))</f>
        <v/>
      </c>
    </row>
    <row r="457" spans="2:36">
      <c r="B457" s="122"/>
      <c r="C457" s="163"/>
      <c r="D457" s="167"/>
      <c r="E457" s="172"/>
      <c r="F457" s="168"/>
      <c r="G457" s="167"/>
      <c r="H457" s="172"/>
      <c r="I457" s="168"/>
      <c r="J457" s="66"/>
      <c r="K457" s="229"/>
      <c r="L457" s="230"/>
      <c r="M457" s="167"/>
      <c r="N457" s="172"/>
      <c r="O457" s="168"/>
      <c r="P457" s="157"/>
      <c r="Q457" s="160"/>
      <c r="R457" s="154"/>
      <c r="S457" s="157"/>
      <c r="T457" s="154"/>
      <c r="U457" s="157"/>
      <c r="V457" s="154"/>
      <c r="AB457" s="44"/>
      <c r="AC457" s="1" t="str">
        <f>IF($Q457="","0",VLOOKUP($Q457,登録データ!$U$4:$V$19,2,FALSE))</f>
        <v>0</v>
      </c>
      <c r="AD457" s="1" t="str">
        <f t="shared" si="286"/>
        <v>00</v>
      </c>
      <c r="AE457" s="1" t="str">
        <f t="shared" si="287"/>
        <v/>
      </c>
      <c r="AF457" s="1" t="str">
        <f t="shared" si="284"/>
        <v>000000</v>
      </c>
      <c r="AG457" s="1" t="str">
        <f t="shared" si="285"/>
        <v/>
      </c>
      <c r="AH457" s="1">
        <f t="shared" si="288"/>
        <v>0</v>
      </c>
      <c r="AI457" s="197"/>
      <c r="AJ457" s="197"/>
    </row>
    <row r="458" spans="2:36" ht="19.5" thickBot="1">
      <c r="B458" s="196"/>
      <c r="C458" s="164"/>
      <c r="D458" s="169"/>
      <c r="E458" s="173"/>
      <c r="F458" s="170"/>
      <c r="G458" s="169"/>
      <c r="H458" s="173"/>
      <c r="I458" s="170"/>
      <c r="J458" s="58"/>
      <c r="K458" s="231"/>
      <c r="L458" s="232"/>
      <c r="M458" s="169"/>
      <c r="N458" s="173"/>
      <c r="O458" s="170"/>
      <c r="P458" s="158"/>
      <c r="Q458" s="226"/>
      <c r="R458" s="155"/>
      <c r="S458" s="205"/>
      <c r="T458" s="155"/>
      <c r="U458" s="205"/>
      <c r="V458" s="155"/>
      <c r="AB458" s="44"/>
      <c r="AC458" s="1" t="str">
        <f>IF($Q458="","0",VLOOKUP($Q458,登録データ!$U$4:$V$19,2,FALSE))</f>
        <v>0</v>
      </c>
      <c r="AD458" s="1" t="str">
        <f t="shared" si="286"/>
        <v>00</v>
      </c>
      <c r="AE458" s="1" t="str">
        <f t="shared" si="287"/>
        <v/>
      </c>
      <c r="AF458" s="1" t="str">
        <f t="shared" si="284"/>
        <v>000000</v>
      </c>
      <c r="AG458" s="1" t="str">
        <f t="shared" si="285"/>
        <v/>
      </c>
      <c r="AH458" s="1">
        <f t="shared" si="288"/>
        <v>0</v>
      </c>
      <c r="AI458" s="197"/>
      <c r="AJ458" s="197"/>
    </row>
    <row r="459" spans="2:36" ht="19.5" thickTop="1">
      <c r="B459" s="122">
        <v>147</v>
      </c>
      <c r="C459" s="162"/>
      <c r="D459" s="165"/>
      <c r="E459" s="171"/>
      <c r="F459" s="166"/>
      <c r="G459" s="165"/>
      <c r="H459" s="171"/>
      <c r="I459" s="166"/>
      <c r="J459" s="55"/>
      <c r="K459" s="227"/>
      <c r="L459" s="228"/>
      <c r="M459" s="165"/>
      <c r="N459" s="171"/>
      <c r="O459" s="166"/>
      <c r="P459" s="156" t="s">
        <v>169</v>
      </c>
      <c r="Q459" s="159"/>
      <c r="R459" s="153"/>
      <c r="S459" s="156" t="str">
        <f t="shared" ref="S459" si="323">IF($Q459="","",IF(OR(RIGHT($Q459,1)="m",RIGHT($Q459,1)="H"),"分",""))</f>
        <v/>
      </c>
      <c r="T459" s="153"/>
      <c r="U459" s="156" t="str">
        <f t="shared" ref="U459" si="324">IF($Q459="","",IF(OR(RIGHT($Q459,1)="m",RIGHT($Q459,1)="H"),"秒","m"))</f>
        <v/>
      </c>
      <c r="V459" s="153"/>
      <c r="AB459" s="44"/>
      <c r="AC459" s="1" t="str">
        <f>IF($Q459="","0",VLOOKUP($Q459,登録データ!$U$4:$V$19,2,FALSE))</f>
        <v>0</v>
      </c>
      <c r="AD459" s="1" t="str">
        <f t="shared" si="286"/>
        <v>00</v>
      </c>
      <c r="AE459" s="1" t="str">
        <f t="shared" si="287"/>
        <v/>
      </c>
      <c r="AF459" s="1" t="str">
        <f t="shared" si="284"/>
        <v>000000</v>
      </c>
      <c r="AG459" s="1" t="str">
        <f t="shared" si="285"/>
        <v/>
      </c>
      <c r="AH459" s="1">
        <f t="shared" si="288"/>
        <v>0</v>
      </c>
      <c r="AI459" s="197" t="str">
        <f>IF($C459="","",IF($C459="@",0,IF(COUNTIF($C$21:$C$620,$C459)=1,0,1)))</f>
        <v/>
      </c>
      <c r="AJ459" s="197" t="str">
        <f>IF($M459="","",IF(OR($M459="東京都",$M459="北海道",$M459="大阪府",$M459="京都府",RIGHT($M459,1)="県"),0,1))</f>
        <v/>
      </c>
    </row>
    <row r="460" spans="2:36">
      <c r="B460" s="122"/>
      <c r="C460" s="163"/>
      <c r="D460" s="167"/>
      <c r="E460" s="172"/>
      <c r="F460" s="168"/>
      <c r="G460" s="167"/>
      <c r="H460" s="172"/>
      <c r="I460" s="168"/>
      <c r="J460" s="66"/>
      <c r="K460" s="229"/>
      <c r="L460" s="230"/>
      <c r="M460" s="167"/>
      <c r="N460" s="172"/>
      <c r="O460" s="168"/>
      <c r="P460" s="157"/>
      <c r="Q460" s="160"/>
      <c r="R460" s="154"/>
      <c r="S460" s="157"/>
      <c r="T460" s="154"/>
      <c r="U460" s="157"/>
      <c r="V460" s="154"/>
      <c r="AB460" s="44"/>
      <c r="AC460" s="1" t="str">
        <f>IF($Q460="","0",VLOOKUP($Q460,登録データ!$U$4:$V$19,2,FALSE))</f>
        <v>0</v>
      </c>
      <c r="AD460" s="1" t="str">
        <f t="shared" si="286"/>
        <v>00</v>
      </c>
      <c r="AE460" s="1" t="str">
        <f t="shared" si="287"/>
        <v/>
      </c>
      <c r="AF460" s="1" t="str">
        <f t="shared" si="284"/>
        <v>000000</v>
      </c>
      <c r="AG460" s="1" t="str">
        <f t="shared" si="285"/>
        <v/>
      </c>
      <c r="AH460" s="1">
        <f t="shared" si="288"/>
        <v>0</v>
      </c>
      <c r="AI460" s="197"/>
      <c r="AJ460" s="197"/>
    </row>
    <row r="461" spans="2:36" ht="19.5" thickBot="1">
      <c r="B461" s="196"/>
      <c r="C461" s="164"/>
      <c r="D461" s="169"/>
      <c r="E461" s="173"/>
      <c r="F461" s="170"/>
      <c r="G461" s="169"/>
      <c r="H461" s="173"/>
      <c r="I461" s="170"/>
      <c r="J461" s="58"/>
      <c r="K461" s="231"/>
      <c r="L461" s="232"/>
      <c r="M461" s="169"/>
      <c r="N461" s="173"/>
      <c r="O461" s="170"/>
      <c r="P461" s="158"/>
      <c r="Q461" s="226"/>
      <c r="R461" s="155"/>
      <c r="S461" s="205"/>
      <c r="T461" s="155"/>
      <c r="U461" s="205"/>
      <c r="V461" s="155"/>
      <c r="AB461" s="44"/>
      <c r="AC461" s="1" t="str">
        <f>IF($Q461="","0",VLOOKUP($Q461,登録データ!$U$4:$V$19,2,FALSE))</f>
        <v>0</v>
      </c>
      <c r="AD461" s="1" t="str">
        <f t="shared" si="286"/>
        <v>00</v>
      </c>
      <c r="AE461" s="1" t="str">
        <f t="shared" si="287"/>
        <v/>
      </c>
      <c r="AF461" s="1" t="str">
        <f t="shared" si="284"/>
        <v>000000</v>
      </c>
      <c r="AG461" s="1" t="str">
        <f t="shared" si="285"/>
        <v/>
      </c>
      <c r="AH461" s="1">
        <f t="shared" si="288"/>
        <v>0</v>
      </c>
      <c r="AI461" s="197"/>
      <c r="AJ461" s="197"/>
    </row>
    <row r="462" spans="2:36" ht="19.5" thickTop="1">
      <c r="B462" s="122">
        <v>148</v>
      </c>
      <c r="C462" s="162"/>
      <c r="D462" s="165"/>
      <c r="E462" s="171"/>
      <c r="F462" s="166"/>
      <c r="G462" s="165"/>
      <c r="H462" s="171"/>
      <c r="I462" s="166"/>
      <c r="J462" s="55"/>
      <c r="K462" s="227"/>
      <c r="L462" s="228"/>
      <c r="M462" s="165"/>
      <c r="N462" s="171"/>
      <c r="O462" s="166"/>
      <c r="P462" s="156" t="s">
        <v>169</v>
      </c>
      <c r="Q462" s="159"/>
      <c r="R462" s="153"/>
      <c r="S462" s="156" t="str">
        <f t="shared" ref="S462" si="325">IF($Q462="","",IF(OR(RIGHT($Q462,1)="m",RIGHT($Q462,1)="H"),"分",""))</f>
        <v/>
      </c>
      <c r="T462" s="153"/>
      <c r="U462" s="156" t="str">
        <f t="shared" ref="U462" si="326">IF($Q462="","",IF(OR(RIGHT($Q462,1)="m",RIGHT($Q462,1)="H"),"秒","m"))</f>
        <v/>
      </c>
      <c r="V462" s="153"/>
      <c r="AB462" s="44"/>
      <c r="AC462" s="1" t="str">
        <f>IF($Q462="","0",VLOOKUP($Q462,登録データ!$U$4:$V$19,2,FALSE))</f>
        <v>0</v>
      </c>
      <c r="AD462" s="1" t="str">
        <f t="shared" si="286"/>
        <v>00</v>
      </c>
      <c r="AE462" s="1" t="str">
        <f t="shared" si="287"/>
        <v/>
      </c>
      <c r="AF462" s="1" t="str">
        <f t="shared" si="284"/>
        <v>000000</v>
      </c>
      <c r="AG462" s="1" t="str">
        <f t="shared" si="285"/>
        <v/>
      </c>
      <c r="AH462" s="1">
        <f t="shared" si="288"/>
        <v>0</v>
      </c>
      <c r="AI462" s="197" t="str">
        <f>IF($C462="","",IF($C462="@",0,IF(COUNTIF($C$21:$C$620,$C462)=1,0,1)))</f>
        <v/>
      </c>
      <c r="AJ462" s="197" t="str">
        <f>IF($M462="","",IF(OR($M462="東京都",$M462="北海道",$M462="大阪府",$M462="京都府",RIGHT($M462,1)="県"),0,1))</f>
        <v/>
      </c>
    </row>
    <row r="463" spans="2:36">
      <c r="B463" s="122"/>
      <c r="C463" s="163"/>
      <c r="D463" s="167"/>
      <c r="E463" s="172"/>
      <c r="F463" s="168"/>
      <c r="G463" s="167"/>
      <c r="H463" s="172"/>
      <c r="I463" s="168"/>
      <c r="J463" s="66"/>
      <c r="K463" s="229"/>
      <c r="L463" s="230"/>
      <c r="M463" s="167"/>
      <c r="N463" s="172"/>
      <c r="O463" s="168"/>
      <c r="P463" s="157"/>
      <c r="Q463" s="160"/>
      <c r="R463" s="154"/>
      <c r="S463" s="157"/>
      <c r="T463" s="154"/>
      <c r="U463" s="157"/>
      <c r="V463" s="154"/>
      <c r="AB463" s="44"/>
      <c r="AC463" s="1" t="str">
        <f>IF($Q463="","0",VLOOKUP($Q463,登録データ!$U$4:$V$19,2,FALSE))</f>
        <v>0</v>
      </c>
      <c r="AD463" s="1" t="str">
        <f t="shared" si="286"/>
        <v>00</v>
      </c>
      <c r="AE463" s="1" t="str">
        <f t="shared" si="287"/>
        <v/>
      </c>
      <c r="AF463" s="1" t="str">
        <f t="shared" si="284"/>
        <v>000000</v>
      </c>
      <c r="AG463" s="1" t="str">
        <f t="shared" si="285"/>
        <v/>
      </c>
      <c r="AH463" s="1">
        <f t="shared" si="288"/>
        <v>0</v>
      </c>
      <c r="AI463" s="197"/>
      <c r="AJ463" s="197"/>
    </row>
    <row r="464" spans="2:36" ht="19.5" thickBot="1">
      <c r="B464" s="196"/>
      <c r="C464" s="164"/>
      <c r="D464" s="169"/>
      <c r="E464" s="173"/>
      <c r="F464" s="170"/>
      <c r="G464" s="169"/>
      <c r="H464" s="173"/>
      <c r="I464" s="170"/>
      <c r="J464" s="58"/>
      <c r="K464" s="231"/>
      <c r="L464" s="232"/>
      <c r="M464" s="169"/>
      <c r="N464" s="173"/>
      <c r="O464" s="170"/>
      <c r="P464" s="158"/>
      <c r="Q464" s="226"/>
      <c r="R464" s="155"/>
      <c r="S464" s="205"/>
      <c r="T464" s="155"/>
      <c r="U464" s="205"/>
      <c r="V464" s="155"/>
      <c r="AB464" s="44"/>
      <c r="AC464" s="1" t="str">
        <f>IF($Q464="","0",VLOOKUP($Q464,登録データ!$U$4:$V$19,2,FALSE))</f>
        <v>0</v>
      </c>
      <c r="AD464" s="1" t="str">
        <f t="shared" si="286"/>
        <v>00</v>
      </c>
      <c r="AE464" s="1" t="str">
        <f t="shared" si="287"/>
        <v/>
      </c>
      <c r="AF464" s="1" t="str">
        <f t="shared" si="284"/>
        <v>000000</v>
      </c>
      <c r="AG464" s="1" t="str">
        <f t="shared" si="285"/>
        <v/>
      </c>
      <c r="AH464" s="1">
        <f t="shared" si="288"/>
        <v>0</v>
      </c>
      <c r="AI464" s="197"/>
      <c r="AJ464" s="197"/>
    </row>
    <row r="465" spans="2:36" ht="19.5" thickTop="1">
      <c r="B465" s="122">
        <v>149</v>
      </c>
      <c r="C465" s="162"/>
      <c r="D465" s="165"/>
      <c r="E465" s="171"/>
      <c r="F465" s="166"/>
      <c r="G465" s="165"/>
      <c r="H465" s="171"/>
      <c r="I465" s="166"/>
      <c r="J465" s="55"/>
      <c r="K465" s="227"/>
      <c r="L465" s="228"/>
      <c r="M465" s="165"/>
      <c r="N465" s="171"/>
      <c r="O465" s="166"/>
      <c r="P465" s="156" t="s">
        <v>169</v>
      </c>
      <c r="Q465" s="159"/>
      <c r="R465" s="153"/>
      <c r="S465" s="156" t="str">
        <f t="shared" ref="S465" si="327">IF($Q465="","",IF(OR(RIGHT($Q465,1)="m",RIGHT($Q465,1)="H"),"分",""))</f>
        <v/>
      </c>
      <c r="T465" s="153"/>
      <c r="U465" s="156" t="str">
        <f t="shared" ref="U465" si="328">IF($Q465="","",IF(OR(RIGHT($Q465,1)="m",RIGHT($Q465,1)="H"),"秒","m"))</f>
        <v/>
      </c>
      <c r="V465" s="153"/>
      <c r="AB465" s="44"/>
      <c r="AC465" s="1" t="str">
        <f>IF($Q465="","0",VLOOKUP($Q465,登録データ!$U$4:$V$19,2,FALSE))</f>
        <v>0</v>
      </c>
      <c r="AD465" s="1" t="str">
        <f t="shared" si="286"/>
        <v>00</v>
      </c>
      <c r="AE465" s="1" t="str">
        <f t="shared" si="287"/>
        <v/>
      </c>
      <c r="AF465" s="1" t="str">
        <f t="shared" si="284"/>
        <v>000000</v>
      </c>
      <c r="AG465" s="1" t="str">
        <f t="shared" si="285"/>
        <v/>
      </c>
      <c r="AH465" s="1">
        <f t="shared" si="288"/>
        <v>0</v>
      </c>
      <c r="AI465" s="197" t="str">
        <f>IF($C465="","",IF($C465="@",0,IF(COUNTIF($C$21:$C$620,$C465)=1,0,1)))</f>
        <v/>
      </c>
      <c r="AJ465" s="197" t="str">
        <f>IF($M465="","",IF(OR($M465="東京都",$M465="北海道",$M465="大阪府",$M465="京都府",RIGHT($M465,1)="県"),0,1))</f>
        <v/>
      </c>
    </row>
    <row r="466" spans="2:36">
      <c r="B466" s="122"/>
      <c r="C466" s="163"/>
      <c r="D466" s="167"/>
      <c r="E466" s="172"/>
      <c r="F466" s="168"/>
      <c r="G466" s="167"/>
      <c r="H466" s="172"/>
      <c r="I466" s="168"/>
      <c r="J466" s="66"/>
      <c r="K466" s="229"/>
      <c r="L466" s="230"/>
      <c r="M466" s="167"/>
      <c r="N466" s="172"/>
      <c r="O466" s="168"/>
      <c r="P466" s="157"/>
      <c r="Q466" s="160"/>
      <c r="R466" s="154"/>
      <c r="S466" s="157"/>
      <c r="T466" s="154"/>
      <c r="U466" s="157"/>
      <c r="V466" s="154"/>
      <c r="AB466" s="44"/>
      <c r="AC466" s="1" t="str">
        <f>IF($Q466="","0",VLOOKUP($Q466,登録データ!$U$4:$V$19,2,FALSE))</f>
        <v>0</v>
      </c>
      <c r="AD466" s="1" t="str">
        <f t="shared" si="286"/>
        <v>00</v>
      </c>
      <c r="AE466" s="1" t="str">
        <f t="shared" si="287"/>
        <v/>
      </c>
      <c r="AF466" s="1" t="str">
        <f t="shared" si="284"/>
        <v>000000</v>
      </c>
      <c r="AG466" s="1" t="str">
        <f t="shared" si="285"/>
        <v/>
      </c>
      <c r="AH466" s="1">
        <f t="shared" si="288"/>
        <v>0</v>
      </c>
      <c r="AI466" s="197"/>
      <c r="AJ466" s="197"/>
    </row>
    <row r="467" spans="2:36" ht="19.5" thickBot="1">
      <c r="B467" s="196"/>
      <c r="C467" s="164"/>
      <c r="D467" s="169"/>
      <c r="E467" s="173"/>
      <c r="F467" s="170"/>
      <c r="G467" s="169"/>
      <c r="H467" s="173"/>
      <c r="I467" s="170"/>
      <c r="J467" s="58"/>
      <c r="K467" s="231"/>
      <c r="L467" s="232"/>
      <c r="M467" s="169"/>
      <c r="N467" s="173"/>
      <c r="O467" s="170"/>
      <c r="P467" s="158"/>
      <c r="Q467" s="226"/>
      <c r="R467" s="155"/>
      <c r="S467" s="205"/>
      <c r="T467" s="155"/>
      <c r="U467" s="205"/>
      <c r="V467" s="155"/>
      <c r="AB467" s="44"/>
      <c r="AC467" s="1" t="str">
        <f>IF($Q467="","0",VLOOKUP($Q467,登録データ!$U$4:$V$19,2,FALSE))</f>
        <v>0</v>
      </c>
      <c r="AD467" s="1" t="str">
        <f t="shared" si="286"/>
        <v>00</v>
      </c>
      <c r="AE467" s="1" t="str">
        <f t="shared" si="287"/>
        <v/>
      </c>
      <c r="AF467" s="1" t="str">
        <f t="shared" si="284"/>
        <v>000000</v>
      </c>
      <c r="AG467" s="1" t="str">
        <f t="shared" si="285"/>
        <v/>
      </c>
      <c r="AH467" s="1">
        <f t="shared" si="288"/>
        <v>0</v>
      </c>
      <c r="AI467" s="197"/>
      <c r="AJ467" s="197"/>
    </row>
    <row r="468" spans="2:36" ht="19.5" thickTop="1">
      <c r="B468" s="122">
        <v>150</v>
      </c>
      <c r="C468" s="162"/>
      <c r="D468" s="165"/>
      <c r="E468" s="171"/>
      <c r="F468" s="166"/>
      <c r="G468" s="165"/>
      <c r="H468" s="171"/>
      <c r="I468" s="166"/>
      <c r="J468" s="55"/>
      <c r="K468" s="227"/>
      <c r="L468" s="228"/>
      <c r="M468" s="165"/>
      <c r="N468" s="171"/>
      <c r="O468" s="166"/>
      <c r="P468" s="156" t="s">
        <v>169</v>
      </c>
      <c r="Q468" s="159"/>
      <c r="R468" s="153"/>
      <c r="S468" s="156" t="str">
        <f t="shared" ref="S468" si="329">IF($Q468="","",IF(OR(RIGHT($Q468,1)="m",RIGHT($Q468,1)="H"),"分",""))</f>
        <v/>
      </c>
      <c r="T468" s="153"/>
      <c r="U468" s="156" t="str">
        <f t="shared" ref="U468" si="330">IF($Q468="","",IF(OR(RIGHT($Q468,1)="m",RIGHT($Q468,1)="H"),"秒","m"))</f>
        <v/>
      </c>
      <c r="V468" s="153"/>
      <c r="AB468" s="44"/>
      <c r="AC468" s="1" t="str">
        <f>IF($Q468="","0",VLOOKUP($Q468,登録データ!$U$4:$V$19,2,FALSE))</f>
        <v>0</v>
      </c>
      <c r="AD468" s="1" t="str">
        <f t="shared" si="286"/>
        <v>00</v>
      </c>
      <c r="AE468" s="1" t="str">
        <f t="shared" si="287"/>
        <v/>
      </c>
      <c r="AF468" s="1" t="str">
        <f t="shared" si="284"/>
        <v>000000</v>
      </c>
      <c r="AG468" s="1" t="str">
        <f t="shared" si="285"/>
        <v/>
      </c>
      <c r="AH468" s="1">
        <f t="shared" si="288"/>
        <v>0</v>
      </c>
      <c r="AI468" s="197" t="str">
        <f>IF($C468="","",IF($C468="@",0,IF(COUNTIF($C$21:$C$620,$C468)=1,0,1)))</f>
        <v/>
      </c>
      <c r="AJ468" s="197" t="str">
        <f>IF($M468="","",IF(OR($M468="東京都",$M468="北海道",$M468="大阪府",$M468="京都府",RIGHT($M468,1)="県"),0,1))</f>
        <v/>
      </c>
    </row>
    <row r="469" spans="2:36">
      <c r="B469" s="122"/>
      <c r="C469" s="163"/>
      <c r="D469" s="167"/>
      <c r="E469" s="172"/>
      <c r="F469" s="168"/>
      <c r="G469" s="167"/>
      <c r="H469" s="172"/>
      <c r="I469" s="168"/>
      <c r="J469" s="66"/>
      <c r="K469" s="229"/>
      <c r="L469" s="230"/>
      <c r="M469" s="167"/>
      <c r="N469" s="172"/>
      <c r="O469" s="168"/>
      <c r="P469" s="157"/>
      <c r="Q469" s="160"/>
      <c r="R469" s="154"/>
      <c r="S469" s="157"/>
      <c r="T469" s="154"/>
      <c r="U469" s="157"/>
      <c r="V469" s="154"/>
      <c r="AB469" s="44"/>
      <c r="AC469" s="1" t="str">
        <f>IF($Q469="","0",VLOOKUP($Q469,登録データ!$U$4:$V$19,2,FALSE))</f>
        <v>0</v>
      </c>
      <c r="AD469" s="1" t="str">
        <f t="shared" si="286"/>
        <v>00</v>
      </c>
      <c r="AE469" s="1" t="str">
        <f t="shared" si="287"/>
        <v/>
      </c>
      <c r="AF469" s="1" t="str">
        <f t="shared" ref="AF469:AF532" si="331">IF($AE469=2,IF($T469="","0000",CONCATENATE(RIGHT($T469+100,2),$AD469)),IF($T469="","000000",CONCATENATE(RIGHT($R469+100,2),RIGHT($T469+100,2),$AD469)))</f>
        <v>000000</v>
      </c>
      <c r="AG469" s="1" t="str">
        <f t="shared" ref="AG469:AG532" si="332">IF($Q469="","",CONCATENATE($AC469," ",IF($AE469=1,RIGHT($AF469+10000000,7),RIGHT($AF469+100000,5))))</f>
        <v/>
      </c>
      <c r="AH469" s="1">
        <f t="shared" si="288"/>
        <v>0</v>
      </c>
      <c r="AI469" s="197"/>
      <c r="AJ469" s="197"/>
    </row>
    <row r="470" spans="2:36" ht="19.5" thickBot="1">
      <c r="B470" s="196"/>
      <c r="C470" s="164"/>
      <c r="D470" s="169"/>
      <c r="E470" s="173"/>
      <c r="F470" s="170"/>
      <c r="G470" s="169"/>
      <c r="H470" s="173"/>
      <c r="I470" s="170"/>
      <c r="J470" s="58"/>
      <c r="K470" s="231"/>
      <c r="L470" s="232"/>
      <c r="M470" s="169"/>
      <c r="N470" s="173"/>
      <c r="O470" s="170"/>
      <c r="P470" s="158"/>
      <c r="Q470" s="226"/>
      <c r="R470" s="155"/>
      <c r="S470" s="205"/>
      <c r="T470" s="155"/>
      <c r="U470" s="205"/>
      <c r="V470" s="155"/>
      <c r="AB470" s="44"/>
      <c r="AC470" s="1" t="str">
        <f>IF($Q470="","0",VLOOKUP($Q470,登録データ!$U$4:$V$19,2,FALSE))</f>
        <v>0</v>
      </c>
      <c r="AD470" s="1" t="str">
        <f t="shared" ref="AD470:AD533" si="333">IF($V470="","00",IF(LEN($V470)=1,$V470*10,$V470))</f>
        <v>00</v>
      </c>
      <c r="AE470" s="1" t="str">
        <f t="shared" ref="AE470:AE533" si="334">IF($Q470="","",IF(OR(RIGHT($Q470,1)="m",RIGHT($Q470,1)="H"),1,2))</f>
        <v/>
      </c>
      <c r="AF470" s="1" t="str">
        <f t="shared" si="331"/>
        <v>000000</v>
      </c>
      <c r="AG470" s="1" t="str">
        <f t="shared" si="332"/>
        <v/>
      </c>
      <c r="AH470" s="1">
        <f t="shared" ref="AH470:AH533" si="335">IF(OR(RIGHT($Q470,1)="m",RIGHT($Q470,1)="H",RIGHT($Q470,1)="W",RIGHT($Q470,1)="C"),IF(VALUE($T470)&gt;59,1,0),0)</f>
        <v>0</v>
      </c>
      <c r="AI470" s="197"/>
      <c r="AJ470" s="197"/>
    </row>
    <row r="471" spans="2:36" ht="19.5" thickTop="1">
      <c r="B471" s="122">
        <v>151</v>
      </c>
      <c r="C471" s="162"/>
      <c r="D471" s="165"/>
      <c r="E471" s="171"/>
      <c r="F471" s="166"/>
      <c r="G471" s="165"/>
      <c r="H471" s="171"/>
      <c r="I471" s="166"/>
      <c r="J471" s="55"/>
      <c r="K471" s="227"/>
      <c r="L471" s="228"/>
      <c r="M471" s="165"/>
      <c r="N471" s="171"/>
      <c r="O471" s="166"/>
      <c r="P471" s="156" t="s">
        <v>169</v>
      </c>
      <c r="Q471" s="159"/>
      <c r="R471" s="153"/>
      <c r="S471" s="156" t="str">
        <f t="shared" ref="S471" si="336">IF($Q471="","",IF(OR(RIGHT($Q471,1)="m",RIGHT($Q471,1)="H"),"分",""))</f>
        <v/>
      </c>
      <c r="T471" s="153"/>
      <c r="U471" s="156" t="str">
        <f t="shared" ref="U471" si="337">IF($Q471="","",IF(OR(RIGHT($Q471,1)="m",RIGHT($Q471,1)="H"),"秒","m"))</f>
        <v/>
      </c>
      <c r="V471" s="153"/>
      <c r="AB471" s="44"/>
      <c r="AC471" s="1" t="str">
        <f>IF($Q471="","0",VLOOKUP($Q471,登録データ!$U$4:$V$19,2,FALSE))</f>
        <v>0</v>
      </c>
      <c r="AD471" s="1" t="str">
        <f t="shared" si="333"/>
        <v>00</v>
      </c>
      <c r="AE471" s="1" t="str">
        <f t="shared" si="334"/>
        <v/>
      </c>
      <c r="AF471" s="1" t="str">
        <f t="shared" si="331"/>
        <v>000000</v>
      </c>
      <c r="AG471" s="1" t="str">
        <f t="shared" si="332"/>
        <v/>
      </c>
      <c r="AH471" s="1">
        <f t="shared" si="335"/>
        <v>0</v>
      </c>
      <c r="AI471" s="197" t="str">
        <f>IF($C471="","",IF($C471="@",0,IF(COUNTIF($C$21:$C$620,$C471)=1,0,1)))</f>
        <v/>
      </c>
      <c r="AJ471" s="197" t="str">
        <f>IF($M471="","",IF(OR($M471="東京都",$M471="北海道",$M471="大阪府",$M471="京都府",RIGHT($M471,1)="県"),0,1))</f>
        <v/>
      </c>
    </row>
    <row r="472" spans="2:36">
      <c r="B472" s="122"/>
      <c r="C472" s="163"/>
      <c r="D472" s="167"/>
      <c r="E472" s="172"/>
      <c r="F472" s="168"/>
      <c r="G472" s="167"/>
      <c r="H472" s="172"/>
      <c r="I472" s="168"/>
      <c r="J472" s="66"/>
      <c r="K472" s="229"/>
      <c r="L472" s="230"/>
      <c r="M472" s="167"/>
      <c r="N472" s="172"/>
      <c r="O472" s="168"/>
      <c r="P472" s="157"/>
      <c r="Q472" s="160"/>
      <c r="R472" s="154"/>
      <c r="S472" s="157"/>
      <c r="T472" s="154"/>
      <c r="U472" s="157"/>
      <c r="V472" s="154"/>
      <c r="AB472" s="44"/>
      <c r="AC472" s="1" t="str">
        <f>IF($Q472="","0",VLOOKUP($Q472,登録データ!$U$4:$V$19,2,FALSE))</f>
        <v>0</v>
      </c>
      <c r="AD472" s="1" t="str">
        <f t="shared" si="333"/>
        <v>00</v>
      </c>
      <c r="AE472" s="1" t="str">
        <f t="shared" si="334"/>
        <v/>
      </c>
      <c r="AF472" s="1" t="str">
        <f t="shared" si="331"/>
        <v>000000</v>
      </c>
      <c r="AG472" s="1" t="str">
        <f t="shared" si="332"/>
        <v/>
      </c>
      <c r="AH472" s="1">
        <f t="shared" si="335"/>
        <v>0</v>
      </c>
      <c r="AI472" s="197"/>
      <c r="AJ472" s="197"/>
    </row>
    <row r="473" spans="2:36" ht="19.5" thickBot="1">
      <c r="B473" s="196"/>
      <c r="C473" s="164"/>
      <c r="D473" s="169"/>
      <c r="E473" s="173"/>
      <c r="F473" s="170"/>
      <c r="G473" s="169"/>
      <c r="H473" s="173"/>
      <c r="I473" s="170"/>
      <c r="J473" s="58"/>
      <c r="K473" s="231"/>
      <c r="L473" s="232"/>
      <c r="M473" s="169"/>
      <c r="N473" s="173"/>
      <c r="O473" s="170"/>
      <c r="P473" s="158"/>
      <c r="Q473" s="226"/>
      <c r="R473" s="155"/>
      <c r="S473" s="205"/>
      <c r="T473" s="155"/>
      <c r="U473" s="205"/>
      <c r="V473" s="155"/>
      <c r="AB473" s="44"/>
      <c r="AC473" s="1" t="str">
        <f>IF($Q473="","0",VLOOKUP($Q473,登録データ!$U$4:$V$19,2,FALSE))</f>
        <v>0</v>
      </c>
      <c r="AD473" s="1" t="str">
        <f t="shared" si="333"/>
        <v>00</v>
      </c>
      <c r="AE473" s="1" t="str">
        <f t="shared" si="334"/>
        <v/>
      </c>
      <c r="AF473" s="1" t="str">
        <f t="shared" si="331"/>
        <v>000000</v>
      </c>
      <c r="AG473" s="1" t="str">
        <f t="shared" si="332"/>
        <v/>
      </c>
      <c r="AH473" s="1">
        <f t="shared" si="335"/>
        <v>0</v>
      </c>
      <c r="AI473" s="197"/>
      <c r="AJ473" s="197"/>
    </row>
    <row r="474" spans="2:36" ht="19.5" thickTop="1">
      <c r="B474" s="122">
        <v>152</v>
      </c>
      <c r="C474" s="162"/>
      <c r="D474" s="165"/>
      <c r="E474" s="171"/>
      <c r="F474" s="166"/>
      <c r="G474" s="165"/>
      <c r="H474" s="171"/>
      <c r="I474" s="166"/>
      <c r="J474" s="55"/>
      <c r="K474" s="227"/>
      <c r="L474" s="228"/>
      <c r="M474" s="165"/>
      <c r="N474" s="171"/>
      <c r="O474" s="166"/>
      <c r="P474" s="156" t="s">
        <v>169</v>
      </c>
      <c r="Q474" s="159"/>
      <c r="R474" s="153"/>
      <c r="S474" s="156" t="str">
        <f t="shared" ref="S474" si="338">IF($Q474="","",IF(OR(RIGHT($Q474,1)="m",RIGHT($Q474,1)="H"),"分",""))</f>
        <v/>
      </c>
      <c r="T474" s="153"/>
      <c r="U474" s="156" t="str">
        <f t="shared" ref="U474" si="339">IF($Q474="","",IF(OR(RIGHT($Q474,1)="m",RIGHT($Q474,1)="H"),"秒","m"))</f>
        <v/>
      </c>
      <c r="V474" s="153"/>
      <c r="AB474" s="44"/>
      <c r="AC474" s="1" t="str">
        <f>IF($Q474="","0",VLOOKUP($Q474,登録データ!$U$4:$V$19,2,FALSE))</f>
        <v>0</v>
      </c>
      <c r="AD474" s="1" t="str">
        <f t="shared" si="333"/>
        <v>00</v>
      </c>
      <c r="AE474" s="1" t="str">
        <f t="shared" si="334"/>
        <v/>
      </c>
      <c r="AF474" s="1" t="str">
        <f t="shared" si="331"/>
        <v>000000</v>
      </c>
      <c r="AG474" s="1" t="str">
        <f t="shared" si="332"/>
        <v/>
      </c>
      <c r="AH474" s="1">
        <f t="shared" si="335"/>
        <v>0</v>
      </c>
      <c r="AI474" s="197" t="str">
        <f>IF($C474="","",IF($C474="@",0,IF(COUNTIF($C$21:$C$620,$C474)=1,0,1)))</f>
        <v/>
      </c>
      <c r="AJ474" s="197" t="str">
        <f>IF($M474="","",IF(OR($M474="東京都",$M474="北海道",$M474="大阪府",$M474="京都府",RIGHT($M474,1)="県"),0,1))</f>
        <v/>
      </c>
    </row>
    <row r="475" spans="2:36">
      <c r="B475" s="122"/>
      <c r="C475" s="163"/>
      <c r="D475" s="167"/>
      <c r="E475" s="172"/>
      <c r="F475" s="168"/>
      <c r="G475" s="167"/>
      <c r="H475" s="172"/>
      <c r="I475" s="168"/>
      <c r="J475" s="66"/>
      <c r="K475" s="229"/>
      <c r="L475" s="230"/>
      <c r="M475" s="167"/>
      <c r="N475" s="172"/>
      <c r="O475" s="168"/>
      <c r="P475" s="157"/>
      <c r="Q475" s="160"/>
      <c r="R475" s="154"/>
      <c r="S475" s="157"/>
      <c r="T475" s="154"/>
      <c r="U475" s="157"/>
      <c r="V475" s="154"/>
      <c r="AB475" s="44"/>
      <c r="AC475" s="1" t="str">
        <f>IF($Q475="","0",VLOOKUP($Q475,登録データ!$U$4:$V$19,2,FALSE))</f>
        <v>0</v>
      </c>
      <c r="AD475" s="1" t="str">
        <f t="shared" si="333"/>
        <v>00</v>
      </c>
      <c r="AE475" s="1" t="str">
        <f t="shared" si="334"/>
        <v/>
      </c>
      <c r="AF475" s="1" t="str">
        <f t="shared" si="331"/>
        <v>000000</v>
      </c>
      <c r="AG475" s="1" t="str">
        <f t="shared" si="332"/>
        <v/>
      </c>
      <c r="AH475" s="1">
        <f t="shared" si="335"/>
        <v>0</v>
      </c>
      <c r="AI475" s="197"/>
      <c r="AJ475" s="197"/>
    </row>
    <row r="476" spans="2:36" ht="19.5" thickBot="1">
      <c r="B476" s="196"/>
      <c r="C476" s="164"/>
      <c r="D476" s="169"/>
      <c r="E476" s="173"/>
      <c r="F476" s="170"/>
      <c r="G476" s="169"/>
      <c r="H476" s="173"/>
      <c r="I476" s="170"/>
      <c r="J476" s="58"/>
      <c r="K476" s="231"/>
      <c r="L476" s="232"/>
      <c r="M476" s="169"/>
      <c r="N476" s="173"/>
      <c r="O476" s="170"/>
      <c r="P476" s="158"/>
      <c r="Q476" s="226"/>
      <c r="R476" s="155"/>
      <c r="S476" s="205"/>
      <c r="T476" s="155"/>
      <c r="U476" s="205"/>
      <c r="V476" s="155"/>
      <c r="AB476" s="44"/>
      <c r="AC476" s="1" t="str">
        <f>IF($Q476="","0",VLOOKUP($Q476,登録データ!$U$4:$V$19,2,FALSE))</f>
        <v>0</v>
      </c>
      <c r="AD476" s="1" t="str">
        <f t="shared" si="333"/>
        <v>00</v>
      </c>
      <c r="AE476" s="1" t="str">
        <f t="shared" si="334"/>
        <v/>
      </c>
      <c r="AF476" s="1" t="str">
        <f t="shared" si="331"/>
        <v>000000</v>
      </c>
      <c r="AG476" s="1" t="str">
        <f t="shared" si="332"/>
        <v/>
      </c>
      <c r="AH476" s="1">
        <f t="shared" si="335"/>
        <v>0</v>
      </c>
      <c r="AI476" s="197"/>
      <c r="AJ476" s="197"/>
    </row>
    <row r="477" spans="2:36" ht="19.5" thickTop="1">
      <c r="B477" s="122">
        <v>153</v>
      </c>
      <c r="C477" s="162"/>
      <c r="D477" s="165"/>
      <c r="E477" s="171"/>
      <c r="F477" s="166"/>
      <c r="G477" s="165"/>
      <c r="H477" s="171"/>
      <c r="I477" s="166"/>
      <c r="J477" s="55"/>
      <c r="K477" s="227"/>
      <c r="L477" s="228"/>
      <c r="M477" s="165"/>
      <c r="N477" s="171"/>
      <c r="O477" s="166"/>
      <c r="P477" s="156" t="s">
        <v>169</v>
      </c>
      <c r="Q477" s="159"/>
      <c r="R477" s="153"/>
      <c r="S477" s="156" t="str">
        <f t="shared" ref="S477" si="340">IF($Q477="","",IF(OR(RIGHT($Q477,1)="m",RIGHT($Q477,1)="H"),"分",""))</f>
        <v/>
      </c>
      <c r="T477" s="153"/>
      <c r="U477" s="156" t="str">
        <f t="shared" ref="U477" si="341">IF($Q477="","",IF(OR(RIGHT($Q477,1)="m",RIGHT($Q477,1)="H"),"秒","m"))</f>
        <v/>
      </c>
      <c r="V477" s="153"/>
      <c r="AB477" s="44"/>
      <c r="AC477" s="1" t="str">
        <f>IF($Q477="","0",VLOOKUP($Q477,登録データ!$U$4:$V$19,2,FALSE))</f>
        <v>0</v>
      </c>
      <c r="AD477" s="1" t="str">
        <f t="shared" si="333"/>
        <v>00</v>
      </c>
      <c r="AE477" s="1" t="str">
        <f t="shared" si="334"/>
        <v/>
      </c>
      <c r="AF477" s="1" t="str">
        <f t="shared" si="331"/>
        <v>000000</v>
      </c>
      <c r="AG477" s="1" t="str">
        <f t="shared" si="332"/>
        <v/>
      </c>
      <c r="AH477" s="1">
        <f t="shared" si="335"/>
        <v>0</v>
      </c>
      <c r="AI477" s="197" t="str">
        <f>IF($C477="","",IF($C477="@",0,IF(COUNTIF($C$21:$C$620,$C477)=1,0,1)))</f>
        <v/>
      </c>
      <c r="AJ477" s="197" t="str">
        <f>IF($M477="","",IF(OR($M477="東京都",$M477="北海道",$M477="大阪府",$M477="京都府",RIGHT($M477,1)="県"),0,1))</f>
        <v/>
      </c>
    </row>
    <row r="478" spans="2:36">
      <c r="B478" s="122"/>
      <c r="C478" s="163"/>
      <c r="D478" s="167"/>
      <c r="E478" s="172"/>
      <c r="F478" s="168"/>
      <c r="G478" s="167"/>
      <c r="H478" s="172"/>
      <c r="I478" s="168"/>
      <c r="J478" s="66"/>
      <c r="K478" s="229"/>
      <c r="L478" s="230"/>
      <c r="M478" s="167"/>
      <c r="N478" s="172"/>
      <c r="O478" s="168"/>
      <c r="P478" s="157"/>
      <c r="Q478" s="160"/>
      <c r="R478" s="154"/>
      <c r="S478" s="157"/>
      <c r="T478" s="154"/>
      <c r="U478" s="157"/>
      <c r="V478" s="154"/>
      <c r="AB478" s="44"/>
      <c r="AC478" s="1" t="str">
        <f>IF($Q478="","0",VLOOKUP($Q478,登録データ!$U$4:$V$19,2,FALSE))</f>
        <v>0</v>
      </c>
      <c r="AD478" s="1" t="str">
        <f t="shared" si="333"/>
        <v>00</v>
      </c>
      <c r="AE478" s="1" t="str">
        <f t="shared" si="334"/>
        <v/>
      </c>
      <c r="AF478" s="1" t="str">
        <f t="shared" si="331"/>
        <v>000000</v>
      </c>
      <c r="AG478" s="1" t="str">
        <f t="shared" si="332"/>
        <v/>
      </c>
      <c r="AH478" s="1">
        <f t="shared" si="335"/>
        <v>0</v>
      </c>
      <c r="AI478" s="197"/>
      <c r="AJ478" s="197"/>
    </row>
    <row r="479" spans="2:36" ht="19.5" thickBot="1">
      <c r="B479" s="196"/>
      <c r="C479" s="164"/>
      <c r="D479" s="169"/>
      <c r="E479" s="173"/>
      <c r="F479" s="170"/>
      <c r="G479" s="169"/>
      <c r="H479" s="173"/>
      <c r="I479" s="170"/>
      <c r="J479" s="58"/>
      <c r="K479" s="231"/>
      <c r="L479" s="232"/>
      <c r="M479" s="169"/>
      <c r="N479" s="173"/>
      <c r="O479" s="170"/>
      <c r="P479" s="158"/>
      <c r="Q479" s="226"/>
      <c r="R479" s="155"/>
      <c r="S479" s="205"/>
      <c r="T479" s="155"/>
      <c r="U479" s="205"/>
      <c r="V479" s="155"/>
      <c r="AB479" s="44"/>
      <c r="AC479" s="1" t="str">
        <f>IF($Q479="","0",VLOOKUP($Q479,登録データ!$U$4:$V$19,2,FALSE))</f>
        <v>0</v>
      </c>
      <c r="AD479" s="1" t="str">
        <f t="shared" si="333"/>
        <v>00</v>
      </c>
      <c r="AE479" s="1" t="str">
        <f t="shared" si="334"/>
        <v/>
      </c>
      <c r="AF479" s="1" t="str">
        <f t="shared" si="331"/>
        <v>000000</v>
      </c>
      <c r="AG479" s="1" t="str">
        <f t="shared" si="332"/>
        <v/>
      </c>
      <c r="AH479" s="1">
        <f t="shared" si="335"/>
        <v>0</v>
      </c>
      <c r="AI479" s="197"/>
      <c r="AJ479" s="197"/>
    </row>
    <row r="480" spans="2:36" ht="19.5" thickTop="1">
      <c r="B480" s="122">
        <v>154</v>
      </c>
      <c r="C480" s="162"/>
      <c r="D480" s="165"/>
      <c r="E480" s="171"/>
      <c r="F480" s="166"/>
      <c r="G480" s="165"/>
      <c r="H480" s="171"/>
      <c r="I480" s="166"/>
      <c r="J480" s="55"/>
      <c r="K480" s="227"/>
      <c r="L480" s="228"/>
      <c r="M480" s="165"/>
      <c r="N480" s="171"/>
      <c r="O480" s="166"/>
      <c r="P480" s="156" t="s">
        <v>169</v>
      </c>
      <c r="Q480" s="159"/>
      <c r="R480" s="153"/>
      <c r="S480" s="156" t="str">
        <f t="shared" ref="S480" si="342">IF($Q480="","",IF(OR(RIGHT($Q480,1)="m",RIGHT($Q480,1)="H"),"分",""))</f>
        <v/>
      </c>
      <c r="T480" s="153"/>
      <c r="U480" s="156" t="str">
        <f t="shared" ref="U480" si="343">IF($Q480="","",IF(OR(RIGHT($Q480,1)="m",RIGHT($Q480,1)="H"),"秒","m"))</f>
        <v/>
      </c>
      <c r="V480" s="153"/>
      <c r="AB480" s="44"/>
      <c r="AC480" s="1" t="str">
        <f>IF($Q480="","0",VLOOKUP($Q480,登録データ!$U$4:$V$19,2,FALSE))</f>
        <v>0</v>
      </c>
      <c r="AD480" s="1" t="str">
        <f t="shared" si="333"/>
        <v>00</v>
      </c>
      <c r="AE480" s="1" t="str">
        <f t="shared" si="334"/>
        <v/>
      </c>
      <c r="AF480" s="1" t="str">
        <f t="shared" si="331"/>
        <v>000000</v>
      </c>
      <c r="AG480" s="1" t="str">
        <f t="shared" si="332"/>
        <v/>
      </c>
      <c r="AH480" s="1">
        <f t="shared" si="335"/>
        <v>0</v>
      </c>
      <c r="AI480" s="197" t="str">
        <f>IF($C480="","",IF($C480="@",0,IF(COUNTIF($C$21:$C$620,$C480)=1,0,1)))</f>
        <v/>
      </c>
      <c r="AJ480" s="197" t="str">
        <f>IF($M480="","",IF(OR($M480="東京都",$M480="北海道",$M480="大阪府",$M480="京都府",RIGHT($M480,1)="県"),0,1))</f>
        <v/>
      </c>
    </row>
    <row r="481" spans="2:36">
      <c r="B481" s="122"/>
      <c r="C481" s="163"/>
      <c r="D481" s="167"/>
      <c r="E481" s="172"/>
      <c r="F481" s="168"/>
      <c r="G481" s="167"/>
      <c r="H481" s="172"/>
      <c r="I481" s="168"/>
      <c r="J481" s="66"/>
      <c r="K481" s="229"/>
      <c r="L481" s="230"/>
      <c r="M481" s="167"/>
      <c r="N481" s="172"/>
      <c r="O481" s="168"/>
      <c r="P481" s="157"/>
      <c r="Q481" s="160"/>
      <c r="R481" s="154"/>
      <c r="S481" s="157"/>
      <c r="T481" s="154"/>
      <c r="U481" s="157"/>
      <c r="V481" s="154"/>
      <c r="AB481" s="44"/>
      <c r="AC481" s="1" t="str">
        <f>IF($Q481="","0",VLOOKUP($Q481,登録データ!$U$4:$V$19,2,FALSE))</f>
        <v>0</v>
      </c>
      <c r="AD481" s="1" t="str">
        <f t="shared" si="333"/>
        <v>00</v>
      </c>
      <c r="AE481" s="1" t="str">
        <f t="shared" si="334"/>
        <v/>
      </c>
      <c r="AF481" s="1" t="str">
        <f t="shared" si="331"/>
        <v>000000</v>
      </c>
      <c r="AG481" s="1" t="str">
        <f t="shared" si="332"/>
        <v/>
      </c>
      <c r="AH481" s="1">
        <f t="shared" si="335"/>
        <v>0</v>
      </c>
      <c r="AI481" s="197"/>
      <c r="AJ481" s="197"/>
    </row>
    <row r="482" spans="2:36" ht="19.5" thickBot="1">
      <c r="B482" s="196"/>
      <c r="C482" s="164"/>
      <c r="D482" s="169"/>
      <c r="E482" s="173"/>
      <c r="F482" s="170"/>
      <c r="G482" s="169"/>
      <c r="H482" s="173"/>
      <c r="I482" s="170"/>
      <c r="J482" s="58"/>
      <c r="K482" s="231"/>
      <c r="L482" s="232"/>
      <c r="M482" s="169"/>
      <c r="N482" s="173"/>
      <c r="O482" s="170"/>
      <c r="P482" s="158"/>
      <c r="Q482" s="226"/>
      <c r="R482" s="155"/>
      <c r="S482" s="205"/>
      <c r="T482" s="155"/>
      <c r="U482" s="205"/>
      <c r="V482" s="155"/>
      <c r="AB482" s="44"/>
      <c r="AC482" s="1" t="str">
        <f>IF($Q482="","0",VLOOKUP($Q482,登録データ!$U$4:$V$19,2,FALSE))</f>
        <v>0</v>
      </c>
      <c r="AD482" s="1" t="str">
        <f t="shared" si="333"/>
        <v>00</v>
      </c>
      <c r="AE482" s="1" t="str">
        <f t="shared" si="334"/>
        <v/>
      </c>
      <c r="AF482" s="1" t="str">
        <f t="shared" si="331"/>
        <v>000000</v>
      </c>
      <c r="AG482" s="1" t="str">
        <f t="shared" si="332"/>
        <v/>
      </c>
      <c r="AH482" s="1">
        <f t="shared" si="335"/>
        <v>0</v>
      </c>
      <c r="AI482" s="197"/>
      <c r="AJ482" s="197"/>
    </row>
    <row r="483" spans="2:36" ht="19.5" thickTop="1">
      <c r="B483" s="122">
        <v>155</v>
      </c>
      <c r="C483" s="162"/>
      <c r="D483" s="165"/>
      <c r="E483" s="171"/>
      <c r="F483" s="166"/>
      <c r="G483" s="165"/>
      <c r="H483" s="171"/>
      <c r="I483" s="166"/>
      <c r="J483" s="55"/>
      <c r="K483" s="227"/>
      <c r="L483" s="228"/>
      <c r="M483" s="165"/>
      <c r="N483" s="171"/>
      <c r="O483" s="166"/>
      <c r="P483" s="156" t="s">
        <v>169</v>
      </c>
      <c r="Q483" s="159"/>
      <c r="R483" s="153"/>
      <c r="S483" s="156" t="str">
        <f t="shared" ref="S483" si="344">IF($Q483="","",IF(OR(RIGHT($Q483,1)="m",RIGHT($Q483,1)="H"),"分",""))</f>
        <v/>
      </c>
      <c r="T483" s="153"/>
      <c r="U483" s="156" t="str">
        <f t="shared" ref="U483" si="345">IF($Q483="","",IF(OR(RIGHT($Q483,1)="m",RIGHT($Q483,1)="H"),"秒","m"))</f>
        <v/>
      </c>
      <c r="V483" s="153"/>
      <c r="AB483" s="44"/>
      <c r="AC483" s="1" t="str">
        <f>IF($Q483="","0",VLOOKUP($Q483,登録データ!$U$4:$V$19,2,FALSE))</f>
        <v>0</v>
      </c>
      <c r="AD483" s="1" t="str">
        <f t="shared" si="333"/>
        <v>00</v>
      </c>
      <c r="AE483" s="1" t="str">
        <f t="shared" si="334"/>
        <v/>
      </c>
      <c r="AF483" s="1" t="str">
        <f t="shared" si="331"/>
        <v>000000</v>
      </c>
      <c r="AG483" s="1" t="str">
        <f t="shared" si="332"/>
        <v/>
      </c>
      <c r="AH483" s="1">
        <f t="shared" si="335"/>
        <v>0</v>
      </c>
      <c r="AI483" s="197" t="str">
        <f>IF($C483="","",IF($C483="@",0,IF(COUNTIF($C$21:$C$620,$C483)=1,0,1)))</f>
        <v/>
      </c>
      <c r="AJ483" s="197" t="str">
        <f>IF($M483="","",IF(OR($M483="東京都",$M483="北海道",$M483="大阪府",$M483="京都府",RIGHT($M483,1)="県"),0,1))</f>
        <v/>
      </c>
    </row>
    <row r="484" spans="2:36">
      <c r="B484" s="122"/>
      <c r="C484" s="163"/>
      <c r="D484" s="167"/>
      <c r="E484" s="172"/>
      <c r="F484" s="168"/>
      <c r="G484" s="167"/>
      <c r="H484" s="172"/>
      <c r="I484" s="168"/>
      <c r="J484" s="66"/>
      <c r="K484" s="229"/>
      <c r="L484" s="230"/>
      <c r="M484" s="167"/>
      <c r="N484" s="172"/>
      <c r="O484" s="168"/>
      <c r="P484" s="157"/>
      <c r="Q484" s="160"/>
      <c r="R484" s="154"/>
      <c r="S484" s="157"/>
      <c r="T484" s="154"/>
      <c r="U484" s="157"/>
      <c r="V484" s="154"/>
      <c r="AB484" s="44"/>
      <c r="AC484" s="1" t="str">
        <f>IF($Q484="","0",VLOOKUP($Q484,登録データ!$U$4:$V$19,2,FALSE))</f>
        <v>0</v>
      </c>
      <c r="AD484" s="1" t="str">
        <f t="shared" si="333"/>
        <v>00</v>
      </c>
      <c r="AE484" s="1" t="str">
        <f t="shared" si="334"/>
        <v/>
      </c>
      <c r="AF484" s="1" t="str">
        <f t="shared" si="331"/>
        <v>000000</v>
      </c>
      <c r="AG484" s="1" t="str">
        <f t="shared" si="332"/>
        <v/>
      </c>
      <c r="AH484" s="1">
        <f t="shared" si="335"/>
        <v>0</v>
      </c>
      <c r="AI484" s="197"/>
      <c r="AJ484" s="197"/>
    </row>
    <row r="485" spans="2:36" ht="19.5" thickBot="1">
      <c r="B485" s="196"/>
      <c r="C485" s="164"/>
      <c r="D485" s="169"/>
      <c r="E485" s="173"/>
      <c r="F485" s="170"/>
      <c r="G485" s="169"/>
      <c r="H485" s="173"/>
      <c r="I485" s="170"/>
      <c r="J485" s="58"/>
      <c r="K485" s="231"/>
      <c r="L485" s="232"/>
      <c r="M485" s="169"/>
      <c r="N485" s="173"/>
      <c r="O485" s="170"/>
      <c r="P485" s="158"/>
      <c r="Q485" s="226"/>
      <c r="R485" s="155"/>
      <c r="S485" s="205"/>
      <c r="T485" s="155"/>
      <c r="U485" s="205"/>
      <c r="V485" s="155"/>
      <c r="AB485" s="44"/>
      <c r="AC485" s="1" t="str">
        <f>IF($Q485="","0",VLOOKUP($Q485,登録データ!$U$4:$V$19,2,FALSE))</f>
        <v>0</v>
      </c>
      <c r="AD485" s="1" t="str">
        <f t="shared" si="333"/>
        <v>00</v>
      </c>
      <c r="AE485" s="1" t="str">
        <f t="shared" si="334"/>
        <v/>
      </c>
      <c r="AF485" s="1" t="str">
        <f t="shared" si="331"/>
        <v>000000</v>
      </c>
      <c r="AG485" s="1" t="str">
        <f t="shared" si="332"/>
        <v/>
      </c>
      <c r="AH485" s="1">
        <f t="shared" si="335"/>
        <v>0</v>
      </c>
      <c r="AI485" s="197"/>
      <c r="AJ485" s="197"/>
    </row>
    <row r="486" spans="2:36" ht="19.5" thickTop="1">
      <c r="B486" s="122">
        <v>156</v>
      </c>
      <c r="C486" s="162"/>
      <c r="D486" s="165"/>
      <c r="E486" s="171"/>
      <c r="F486" s="166"/>
      <c r="G486" s="165"/>
      <c r="H486" s="171"/>
      <c r="I486" s="166"/>
      <c r="J486" s="55"/>
      <c r="K486" s="227"/>
      <c r="L486" s="228"/>
      <c r="M486" s="165"/>
      <c r="N486" s="171"/>
      <c r="O486" s="166"/>
      <c r="P486" s="156" t="s">
        <v>169</v>
      </c>
      <c r="Q486" s="159"/>
      <c r="R486" s="153"/>
      <c r="S486" s="156" t="str">
        <f t="shared" ref="S486" si="346">IF($Q486="","",IF(OR(RIGHT($Q486,1)="m",RIGHT($Q486,1)="H"),"分",""))</f>
        <v/>
      </c>
      <c r="T486" s="153"/>
      <c r="U486" s="156" t="str">
        <f t="shared" ref="U486" si="347">IF($Q486="","",IF(OR(RIGHT($Q486,1)="m",RIGHT($Q486,1)="H"),"秒","m"))</f>
        <v/>
      </c>
      <c r="V486" s="153"/>
      <c r="AB486" s="44"/>
      <c r="AC486" s="1" t="str">
        <f>IF($Q486="","0",VLOOKUP($Q486,登録データ!$U$4:$V$19,2,FALSE))</f>
        <v>0</v>
      </c>
      <c r="AD486" s="1" t="str">
        <f t="shared" si="333"/>
        <v>00</v>
      </c>
      <c r="AE486" s="1" t="str">
        <f t="shared" si="334"/>
        <v/>
      </c>
      <c r="AF486" s="1" t="str">
        <f t="shared" si="331"/>
        <v>000000</v>
      </c>
      <c r="AG486" s="1" t="str">
        <f t="shared" si="332"/>
        <v/>
      </c>
      <c r="AH486" s="1">
        <f t="shared" si="335"/>
        <v>0</v>
      </c>
      <c r="AI486" s="197" t="str">
        <f>IF($C486="","",IF($C486="@",0,IF(COUNTIF($C$21:$C$620,$C486)=1,0,1)))</f>
        <v/>
      </c>
      <c r="AJ486" s="197" t="str">
        <f>IF($M486="","",IF(OR($M486="東京都",$M486="北海道",$M486="大阪府",$M486="京都府",RIGHT($M486,1)="県"),0,1))</f>
        <v/>
      </c>
    </row>
    <row r="487" spans="2:36">
      <c r="B487" s="122"/>
      <c r="C487" s="163"/>
      <c r="D487" s="167"/>
      <c r="E487" s="172"/>
      <c r="F487" s="168"/>
      <c r="G487" s="167"/>
      <c r="H487" s="172"/>
      <c r="I487" s="168"/>
      <c r="J487" s="66"/>
      <c r="K487" s="229"/>
      <c r="L487" s="230"/>
      <c r="M487" s="167"/>
      <c r="N487" s="172"/>
      <c r="O487" s="168"/>
      <c r="P487" s="157"/>
      <c r="Q487" s="160"/>
      <c r="R487" s="154"/>
      <c r="S487" s="157"/>
      <c r="T487" s="154"/>
      <c r="U487" s="157"/>
      <c r="V487" s="154"/>
      <c r="AB487" s="44"/>
      <c r="AC487" s="1" t="str">
        <f>IF($Q487="","0",VLOOKUP($Q487,登録データ!$U$4:$V$19,2,FALSE))</f>
        <v>0</v>
      </c>
      <c r="AD487" s="1" t="str">
        <f t="shared" si="333"/>
        <v>00</v>
      </c>
      <c r="AE487" s="1" t="str">
        <f t="shared" si="334"/>
        <v/>
      </c>
      <c r="AF487" s="1" t="str">
        <f t="shared" si="331"/>
        <v>000000</v>
      </c>
      <c r="AG487" s="1" t="str">
        <f t="shared" si="332"/>
        <v/>
      </c>
      <c r="AH487" s="1">
        <f t="shared" si="335"/>
        <v>0</v>
      </c>
      <c r="AI487" s="197"/>
      <c r="AJ487" s="197"/>
    </row>
    <row r="488" spans="2:36" ht="19.5" thickBot="1">
      <c r="B488" s="196"/>
      <c r="C488" s="164"/>
      <c r="D488" s="169"/>
      <c r="E488" s="173"/>
      <c r="F488" s="170"/>
      <c r="G488" s="169"/>
      <c r="H488" s="173"/>
      <c r="I488" s="170"/>
      <c r="J488" s="58"/>
      <c r="K488" s="231"/>
      <c r="L488" s="232"/>
      <c r="M488" s="169"/>
      <c r="N488" s="173"/>
      <c r="O488" s="170"/>
      <c r="P488" s="158"/>
      <c r="Q488" s="226"/>
      <c r="R488" s="155"/>
      <c r="S488" s="205"/>
      <c r="T488" s="155"/>
      <c r="U488" s="205"/>
      <c r="V488" s="155"/>
      <c r="AB488" s="44"/>
      <c r="AC488" s="1" t="str">
        <f>IF($Q488="","0",VLOOKUP($Q488,登録データ!$U$4:$V$19,2,FALSE))</f>
        <v>0</v>
      </c>
      <c r="AD488" s="1" t="str">
        <f t="shared" si="333"/>
        <v>00</v>
      </c>
      <c r="AE488" s="1" t="str">
        <f t="shared" si="334"/>
        <v/>
      </c>
      <c r="AF488" s="1" t="str">
        <f t="shared" si="331"/>
        <v>000000</v>
      </c>
      <c r="AG488" s="1" t="str">
        <f t="shared" si="332"/>
        <v/>
      </c>
      <c r="AH488" s="1">
        <f t="shared" si="335"/>
        <v>0</v>
      </c>
      <c r="AI488" s="197"/>
      <c r="AJ488" s="197"/>
    </row>
    <row r="489" spans="2:36" ht="19.5" thickTop="1">
      <c r="B489" s="122">
        <v>157</v>
      </c>
      <c r="C489" s="162"/>
      <c r="D489" s="165"/>
      <c r="E489" s="171"/>
      <c r="F489" s="166"/>
      <c r="G489" s="165"/>
      <c r="H489" s="171"/>
      <c r="I489" s="166"/>
      <c r="J489" s="55"/>
      <c r="K489" s="227"/>
      <c r="L489" s="228"/>
      <c r="M489" s="165"/>
      <c r="N489" s="171"/>
      <c r="O489" s="166"/>
      <c r="P489" s="156" t="s">
        <v>169</v>
      </c>
      <c r="Q489" s="159"/>
      <c r="R489" s="153"/>
      <c r="S489" s="156" t="str">
        <f t="shared" ref="S489" si="348">IF($Q489="","",IF(OR(RIGHT($Q489,1)="m",RIGHT($Q489,1)="H"),"分",""))</f>
        <v/>
      </c>
      <c r="T489" s="153"/>
      <c r="U489" s="156" t="str">
        <f t="shared" ref="U489" si="349">IF($Q489="","",IF(OR(RIGHT($Q489,1)="m",RIGHT($Q489,1)="H"),"秒","m"))</f>
        <v/>
      </c>
      <c r="V489" s="153"/>
      <c r="AB489" s="44"/>
      <c r="AC489" s="1" t="str">
        <f>IF($Q489="","0",VLOOKUP($Q489,登録データ!$U$4:$V$19,2,FALSE))</f>
        <v>0</v>
      </c>
      <c r="AD489" s="1" t="str">
        <f t="shared" si="333"/>
        <v>00</v>
      </c>
      <c r="AE489" s="1" t="str">
        <f t="shared" si="334"/>
        <v/>
      </c>
      <c r="AF489" s="1" t="str">
        <f t="shared" si="331"/>
        <v>000000</v>
      </c>
      <c r="AG489" s="1" t="str">
        <f t="shared" si="332"/>
        <v/>
      </c>
      <c r="AH489" s="1">
        <f t="shared" si="335"/>
        <v>0</v>
      </c>
      <c r="AI489" s="197" t="str">
        <f>IF($C489="","",IF($C489="@",0,IF(COUNTIF($C$21:$C$620,$C489)=1,0,1)))</f>
        <v/>
      </c>
      <c r="AJ489" s="197" t="str">
        <f>IF($M489="","",IF(OR($M489="東京都",$M489="北海道",$M489="大阪府",$M489="京都府",RIGHT($M489,1)="県"),0,1))</f>
        <v/>
      </c>
    </row>
    <row r="490" spans="2:36">
      <c r="B490" s="122"/>
      <c r="C490" s="163"/>
      <c r="D490" s="167"/>
      <c r="E490" s="172"/>
      <c r="F490" s="168"/>
      <c r="G490" s="167"/>
      <c r="H490" s="172"/>
      <c r="I490" s="168"/>
      <c r="J490" s="66"/>
      <c r="K490" s="229"/>
      <c r="L490" s="230"/>
      <c r="M490" s="167"/>
      <c r="N490" s="172"/>
      <c r="O490" s="168"/>
      <c r="P490" s="157"/>
      <c r="Q490" s="160"/>
      <c r="R490" s="154"/>
      <c r="S490" s="157"/>
      <c r="T490" s="154"/>
      <c r="U490" s="157"/>
      <c r="V490" s="154"/>
      <c r="AB490" s="44"/>
      <c r="AC490" s="1" t="str">
        <f>IF($Q490="","0",VLOOKUP($Q490,登録データ!$U$4:$V$19,2,FALSE))</f>
        <v>0</v>
      </c>
      <c r="AD490" s="1" t="str">
        <f t="shared" si="333"/>
        <v>00</v>
      </c>
      <c r="AE490" s="1" t="str">
        <f t="shared" si="334"/>
        <v/>
      </c>
      <c r="AF490" s="1" t="str">
        <f t="shared" si="331"/>
        <v>000000</v>
      </c>
      <c r="AG490" s="1" t="str">
        <f t="shared" si="332"/>
        <v/>
      </c>
      <c r="AH490" s="1">
        <f t="shared" si="335"/>
        <v>0</v>
      </c>
      <c r="AI490" s="197"/>
      <c r="AJ490" s="197"/>
    </row>
    <row r="491" spans="2:36" ht="19.5" thickBot="1">
      <c r="B491" s="196"/>
      <c r="C491" s="164"/>
      <c r="D491" s="169"/>
      <c r="E491" s="173"/>
      <c r="F491" s="170"/>
      <c r="G491" s="169"/>
      <c r="H491" s="173"/>
      <c r="I491" s="170"/>
      <c r="J491" s="58"/>
      <c r="K491" s="231"/>
      <c r="L491" s="232"/>
      <c r="M491" s="169"/>
      <c r="N491" s="173"/>
      <c r="O491" s="170"/>
      <c r="P491" s="158"/>
      <c r="Q491" s="226"/>
      <c r="R491" s="155"/>
      <c r="S491" s="205"/>
      <c r="T491" s="155"/>
      <c r="U491" s="205"/>
      <c r="V491" s="155"/>
      <c r="AB491" s="44"/>
      <c r="AC491" s="1" t="str">
        <f>IF($Q491="","0",VLOOKUP($Q491,登録データ!$U$4:$V$19,2,FALSE))</f>
        <v>0</v>
      </c>
      <c r="AD491" s="1" t="str">
        <f t="shared" si="333"/>
        <v>00</v>
      </c>
      <c r="AE491" s="1" t="str">
        <f t="shared" si="334"/>
        <v/>
      </c>
      <c r="AF491" s="1" t="str">
        <f t="shared" si="331"/>
        <v>000000</v>
      </c>
      <c r="AG491" s="1" t="str">
        <f t="shared" si="332"/>
        <v/>
      </c>
      <c r="AH491" s="1">
        <f t="shared" si="335"/>
        <v>0</v>
      </c>
      <c r="AI491" s="197"/>
      <c r="AJ491" s="197"/>
    </row>
    <row r="492" spans="2:36" ht="19.5" thickTop="1">
      <c r="B492" s="122">
        <v>158</v>
      </c>
      <c r="C492" s="162"/>
      <c r="D492" s="165"/>
      <c r="E492" s="171"/>
      <c r="F492" s="166"/>
      <c r="G492" s="165"/>
      <c r="H492" s="171"/>
      <c r="I492" s="166"/>
      <c r="J492" s="55"/>
      <c r="K492" s="227"/>
      <c r="L492" s="228"/>
      <c r="M492" s="165"/>
      <c r="N492" s="171"/>
      <c r="O492" s="166"/>
      <c r="P492" s="156" t="s">
        <v>169</v>
      </c>
      <c r="Q492" s="159"/>
      <c r="R492" s="153"/>
      <c r="S492" s="156" t="str">
        <f t="shared" ref="S492" si="350">IF($Q492="","",IF(OR(RIGHT($Q492,1)="m",RIGHT($Q492,1)="H"),"分",""))</f>
        <v/>
      </c>
      <c r="T492" s="153"/>
      <c r="U492" s="156" t="str">
        <f t="shared" ref="U492" si="351">IF($Q492="","",IF(OR(RIGHT($Q492,1)="m",RIGHT($Q492,1)="H"),"秒","m"))</f>
        <v/>
      </c>
      <c r="V492" s="153"/>
      <c r="AB492" s="44"/>
      <c r="AC492" s="1" t="str">
        <f>IF($Q492="","0",VLOOKUP($Q492,登録データ!$U$4:$V$19,2,FALSE))</f>
        <v>0</v>
      </c>
      <c r="AD492" s="1" t="str">
        <f t="shared" si="333"/>
        <v>00</v>
      </c>
      <c r="AE492" s="1" t="str">
        <f t="shared" si="334"/>
        <v/>
      </c>
      <c r="AF492" s="1" t="str">
        <f t="shared" si="331"/>
        <v>000000</v>
      </c>
      <c r="AG492" s="1" t="str">
        <f t="shared" si="332"/>
        <v/>
      </c>
      <c r="AH492" s="1">
        <f t="shared" si="335"/>
        <v>0</v>
      </c>
      <c r="AI492" s="197" t="str">
        <f>IF($C492="","",IF($C492="@",0,IF(COUNTIF($C$21:$C$620,$C492)=1,0,1)))</f>
        <v/>
      </c>
      <c r="AJ492" s="197" t="str">
        <f>IF($M492="","",IF(OR($M492="東京都",$M492="北海道",$M492="大阪府",$M492="京都府",RIGHT($M492,1)="県"),0,1))</f>
        <v/>
      </c>
    </row>
    <row r="493" spans="2:36">
      <c r="B493" s="122"/>
      <c r="C493" s="163"/>
      <c r="D493" s="167"/>
      <c r="E493" s="172"/>
      <c r="F493" s="168"/>
      <c r="G493" s="167"/>
      <c r="H493" s="172"/>
      <c r="I493" s="168"/>
      <c r="J493" s="66"/>
      <c r="K493" s="229"/>
      <c r="L493" s="230"/>
      <c r="M493" s="167"/>
      <c r="N493" s="172"/>
      <c r="O493" s="168"/>
      <c r="P493" s="157"/>
      <c r="Q493" s="160"/>
      <c r="R493" s="154"/>
      <c r="S493" s="157"/>
      <c r="T493" s="154"/>
      <c r="U493" s="157"/>
      <c r="V493" s="154"/>
      <c r="AB493" s="44"/>
      <c r="AC493" s="1" t="str">
        <f>IF($Q493="","0",VLOOKUP($Q493,登録データ!$U$4:$V$19,2,FALSE))</f>
        <v>0</v>
      </c>
      <c r="AD493" s="1" t="str">
        <f t="shared" si="333"/>
        <v>00</v>
      </c>
      <c r="AE493" s="1" t="str">
        <f t="shared" si="334"/>
        <v/>
      </c>
      <c r="AF493" s="1" t="str">
        <f t="shared" si="331"/>
        <v>000000</v>
      </c>
      <c r="AG493" s="1" t="str">
        <f t="shared" si="332"/>
        <v/>
      </c>
      <c r="AH493" s="1">
        <f t="shared" si="335"/>
        <v>0</v>
      </c>
      <c r="AI493" s="197"/>
      <c r="AJ493" s="197"/>
    </row>
    <row r="494" spans="2:36" ht="19.5" thickBot="1">
      <c r="B494" s="196"/>
      <c r="C494" s="164"/>
      <c r="D494" s="169"/>
      <c r="E494" s="173"/>
      <c r="F494" s="170"/>
      <c r="G494" s="169"/>
      <c r="H494" s="173"/>
      <c r="I494" s="170"/>
      <c r="J494" s="58"/>
      <c r="K494" s="231"/>
      <c r="L494" s="232"/>
      <c r="M494" s="169"/>
      <c r="N494" s="173"/>
      <c r="O494" s="170"/>
      <c r="P494" s="158"/>
      <c r="Q494" s="226"/>
      <c r="R494" s="155"/>
      <c r="S494" s="205"/>
      <c r="T494" s="155"/>
      <c r="U494" s="205"/>
      <c r="V494" s="155"/>
      <c r="AB494" s="44"/>
      <c r="AC494" s="1" t="str">
        <f>IF($Q494="","0",VLOOKUP($Q494,登録データ!$U$4:$V$19,2,FALSE))</f>
        <v>0</v>
      </c>
      <c r="AD494" s="1" t="str">
        <f t="shared" si="333"/>
        <v>00</v>
      </c>
      <c r="AE494" s="1" t="str">
        <f t="shared" si="334"/>
        <v/>
      </c>
      <c r="AF494" s="1" t="str">
        <f t="shared" si="331"/>
        <v>000000</v>
      </c>
      <c r="AG494" s="1" t="str">
        <f t="shared" si="332"/>
        <v/>
      </c>
      <c r="AH494" s="1">
        <f t="shared" si="335"/>
        <v>0</v>
      </c>
      <c r="AI494" s="197"/>
      <c r="AJ494" s="197"/>
    </row>
    <row r="495" spans="2:36" ht="19.5" thickTop="1">
      <c r="B495" s="122">
        <v>159</v>
      </c>
      <c r="C495" s="162"/>
      <c r="D495" s="165"/>
      <c r="E495" s="171"/>
      <c r="F495" s="166"/>
      <c r="G495" s="165"/>
      <c r="H495" s="171"/>
      <c r="I495" s="166"/>
      <c r="J495" s="55"/>
      <c r="K495" s="227"/>
      <c r="L495" s="228"/>
      <c r="M495" s="165"/>
      <c r="N495" s="171"/>
      <c r="O495" s="166"/>
      <c r="P495" s="156" t="s">
        <v>169</v>
      </c>
      <c r="Q495" s="159"/>
      <c r="R495" s="153"/>
      <c r="S495" s="156" t="str">
        <f t="shared" ref="S495" si="352">IF($Q495="","",IF(OR(RIGHT($Q495,1)="m",RIGHT($Q495,1)="H"),"分",""))</f>
        <v/>
      </c>
      <c r="T495" s="153"/>
      <c r="U495" s="156" t="str">
        <f t="shared" ref="U495" si="353">IF($Q495="","",IF(OR(RIGHT($Q495,1)="m",RIGHT($Q495,1)="H"),"秒","m"))</f>
        <v/>
      </c>
      <c r="V495" s="153"/>
      <c r="AB495" s="44"/>
      <c r="AC495" s="1" t="str">
        <f>IF($Q495="","0",VLOOKUP($Q495,登録データ!$U$4:$V$19,2,FALSE))</f>
        <v>0</v>
      </c>
      <c r="AD495" s="1" t="str">
        <f t="shared" si="333"/>
        <v>00</v>
      </c>
      <c r="AE495" s="1" t="str">
        <f t="shared" si="334"/>
        <v/>
      </c>
      <c r="AF495" s="1" t="str">
        <f t="shared" si="331"/>
        <v>000000</v>
      </c>
      <c r="AG495" s="1" t="str">
        <f t="shared" si="332"/>
        <v/>
      </c>
      <c r="AH495" s="1">
        <f t="shared" si="335"/>
        <v>0</v>
      </c>
      <c r="AI495" s="197" t="str">
        <f>IF($C495="","",IF($C495="@",0,IF(COUNTIF($C$21:$C$620,$C495)=1,0,1)))</f>
        <v/>
      </c>
      <c r="AJ495" s="197" t="str">
        <f>IF($M495="","",IF(OR($M495="東京都",$M495="北海道",$M495="大阪府",$M495="京都府",RIGHT($M495,1)="県"),0,1))</f>
        <v/>
      </c>
    </row>
    <row r="496" spans="2:36">
      <c r="B496" s="122"/>
      <c r="C496" s="163"/>
      <c r="D496" s="167"/>
      <c r="E496" s="172"/>
      <c r="F496" s="168"/>
      <c r="G496" s="167"/>
      <c r="H496" s="172"/>
      <c r="I496" s="168"/>
      <c r="J496" s="66"/>
      <c r="K496" s="229"/>
      <c r="L496" s="230"/>
      <c r="M496" s="167"/>
      <c r="N496" s="172"/>
      <c r="O496" s="168"/>
      <c r="P496" s="157"/>
      <c r="Q496" s="160"/>
      <c r="R496" s="154"/>
      <c r="S496" s="157"/>
      <c r="T496" s="154"/>
      <c r="U496" s="157"/>
      <c r="V496" s="154"/>
      <c r="AB496" s="44"/>
      <c r="AC496" s="1" t="str">
        <f>IF($Q496="","0",VLOOKUP($Q496,登録データ!$U$4:$V$19,2,FALSE))</f>
        <v>0</v>
      </c>
      <c r="AD496" s="1" t="str">
        <f t="shared" si="333"/>
        <v>00</v>
      </c>
      <c r="AE496" s="1" t="str">
        <f t="shared" si="334"/>
        <v/>
      </c>
      <c r="AF496" s="1" t="str">
        <f t="shared" si="331"/>
        <v>000000</v>
      </c>
      <c r="AG496" s="1" t="str">
        <f t="shared" si="332"/>
        <v/>
      </c>
      <c r="AH496" s="1">
        <f t="shared" si="335"/>
        <v>0</v>
      </c>
      <c r="AI496" s="197"/>
      <c r="AJ496" s="197"/>
    </row>
    <row r="497" spans="2:36" ht="19.5" thickBot="1">
      <c r="B497" s="196"/>
      <c r="C497" s="164"/>
      <c r="D497" s="169"/>
      <c r="E497" s="173"/>
      <c r="F497" s="170"/>
      <c r="G497" s="169"/>
      <c r="H497" s="173"/>
      <c r="I497" s="170"/>
      <c r="J497" s="58"/>
      <c r="K497" s="231"/>
      <c r="L497" s="232"/>
      <c r="M497" s="169"/>
      <c r="N497" s="173"/>
      <c r="O497" s="170"/>
      <c r="P497" s="158"/>
      <c r="Q497" s="226"/>
      <c r="R497" s="155"/>
      <c r="S497" s="205"/>
      <c r="T497" s="155"/>
      <c r="U497" s="205"/>
      <c r="V497" s="155"/>
      <c r="AB497" s="44"/>
      <c r="AC497" s="1" t="str">
        <f>IF($Q497="","0",VLOOKUP($Q497,登録データ!$U$4:$V$19,2,FALSE))</f>
        <v>0</v>
      </c>
      <c r="AD497" s="1" t="str">
        <f t="shared" si="333"/>
        <v>00</v>
      </c>
      <c r="AE497" s="1" t="str">
        <f t="shared" si="334"/>
        <v/>
      </c>
      <c r="AF497" s="1" t="str">
        <f t="shared" si="331"/>
        <v>000000</v>
      </c>
      <c r="AG497" s="1" t="str">
        <f t="shared" si="332"/>
        <v/>
      </c>
      <c r="AH497" s="1">
        <f t="shared" si="335"/>
        <v>0</v>
      </c>
      <c r="AI497" s="197"/>
      <c r="AJ497" s="197"/>
    </row>
    <row r="498" spans="2:36" ht="19.5" thickTop="1">
      <c r="B498" s="122">
        <v>160</v>
      </c>
      <c r="C498" s="162"/>
      <c r="D498" s="165"/>
      <c r="E498" s="171"/>
      <c r="F498" s="166"/>
      <c r="G498" s="165"/>
      <c r="H498" s="171"/>
      <c r="I498" s="166"/>
      <c r="J498" s="55"/>
      <c r="K498" s="227"/>
      <c r="L498" s="228"/>
      <c r="M498" s="165"/>
      <c r="N498" s="171"/>
      <c r="O498" s="166"/>
      <c r="P498" s="156" t="s">
        <v>169</v>
      </c>
      <c r="Q498" s="159"/>
      <c r="R498" s="153"/>
      <c r="S498" s="156" t="str">
        <f t="shared" ref="S498" si="354">IF($Q498="","",IF(OR(RIGHT($Q498,1)="m",RIGHT($Q498,1)="H"),"分",""))</f>
        <v/>
      </c>
      <c r="T498" s="153"/>
      <c r="U498" s="156" t="str">
        <f t="shared" ref="U498" si="355">IF($Q498="","",IF(OR(RIGHT($Q498,1)="m",RIGHT($Q498,1)="H"),"秒","m"))</f>
        <v/>
      </c>
      <c r="V498" s="153"/>
      <c r="AB498" s="44"/>
      <c r="AC498" s="1" t="str">
        <f>IF($Q498="","0",VLOOKUP($Q498,登録データ!$U$4:$V$19,2,FALSE))</f>
        <v>0</v>
      </c>
      <c r="AD498" s="1" t="str">
        <f t="shared" si="333"/>
        <v>00</v>
      </c>
      <c r="AE498" s="1" t="str">
        <f t="shared" si="334"/>
        <v/>
      </c>
      <c r="AF498" s="1" t="str">
        <f t="shared" si="331"/>
        <v>000000</v>
      </c>
      <c r="AG498" s="1" t="str">
        <f t="shared" si="332"/>
        <v/>
      </c>
      <c r="AH498" s="1">
        <f t="shared" si="335"/>
        <v>0</v>
      </c>
      <c r="AI498" s="197" t="str">
        <f>IF($C498="","",IF($C498="@",0,IF(COUNTIF($C$21:$C$620,$C498)=1,0,1)))</f>
        <v/>
      </c>
      <c r="AJ498" s="197" t="str">
        <f>IF($M498="","",IF(OR($M498="東京都",$M498="北海道",$M498="大阪府",$M498="京都府",RIGHT($M498,1)="県"),0,1))</f>
        <v/>
      </c>
    </row>
    <row r="499" spans="2:36">
      <c r="B499" s="122"/>
      <c r="C499" s="163"/>
      <c r="D499" s="167"/>
      <c r="E499" s="172"/>
      <c r="F499" s="168"/>
      <c r="G499" s="167"/>
      <c r="H499" s="172"/>
      <c r="I499" s="168"/>
      <c r="J499" s="66"/>
      <c r="K499" s="229"/>
      <c r="L499" s="230"/>
      <c r="M499" s="167"/>
      <c r="N499" s="172"/>
      <c r="O499" s="168"/>
      <c r="P499" s="157"/>
      <c r="Q499" s="160"/>
      <c r="R499" s="154"/>
      <c r="S499" s="157"/>
      <c r="T499" s="154"/>
      <c r="U499" s="157"/>
      <c r="V499" s="154"/>
      <c r="AB499" s="44"/>
      <c r="AC499" s="1" t="str">
        <f>IF($Q499="","0",VLOOKUP($Q499,登録データ!$U$4:$V$19,2,FALSE))</f>
        <v>0</v>
      </c>
      <c r="AD499" s="1" t="str">
        <f t="shared" si="333"/>
        <v>00</v>
      </c>
      <c r="AE499" s="1" t="str">
        <f t="shared" si="334"/>
        <v/>
      </c>
      <c r="AF499" s="1" t="str">
        <f t="shared" si="331"/>
        <v>000000</v>
      </c>
      <c r="AG499" s="1" t="str">
        <f t="shared" si="332"/>
        <v/>
      </c>
      <c r="AH499" s="1">
        <f t="shared" si="335"/>
        <v>0</v>
      </c>
      <c r="AI499" s="197"/>
      <c r="AJ499" s="197"/>
    </row>
    <row r="500" spans="2:36" ht="19.5" thickBot="1">
      <c r="B500" s="196"/>
      <c r="C500" s="164"/>
      <c r="D500" s="169"/>
      <c r="E500" s="173"/>
      <c r="F500" s="170"/>
      <c r="G500" s="169"/>
      <c r="H500" s="173"/>
      <c r="I500" s="170"/>
      <c r="J500" s="58"/>
      <c r="K500" s="231"/>
      <c r="L500" s="232"/>
      <c r="M500" s="169"/>
      <c r="N500" s="173"/>
      <c r="O500" s="170"/>
      <c r="P500" s="158"/>
      <c r="Q500" s="226"/>
      <c r="R500" s="155"/>
      <c r="S500" s="205"/>
      <c r="T500" s="155"/>
      <c r="U500" s="205"/>
      <c r="V500" s="155"/>
      <c r="AB500" s="44"/>
      <c r="AC500" s="1" t="str">
        <f>IF($Q500="","0",VLOOKUP($Q500,登録データ!$U$4:$V$19,2,FALSE))</f>
        <v>0</v>
      </c>
      <c r="AD500" s="1" t="str">
        <f t="shared" si="333"/>
        <v>00</v>
      </c>
      <c r="AE500" s="1" t="str">
        <f t="shared" si="334"/>
        <v/>
      </c>
      <c r="AF500" s="1" t="str">
        <f t="shared" si="331"/>
        <v>000000</v>
      </c>
      <c r="AG500" s="1" t="str">
        <f t="shared" si="332"/>
        <v/>
      </c>
      <c r="AH500" s="1">
        <f t="shared" si="335"/>
        <v>0</v>
      </c>
      <c r="AI500" s="197"/>
      <c r="AJ500" s="197"/>
    </row>
    <row r="501" spans="2:36" ht="19.5" thickTop="1">
      <c r="B501" s="122">
        <v>161</v>
      </c>
      <c r="C501" s="162"/>
      <c r="D501" s="165"/>
      <c r="E501" s="171"/>
      <c r="F501" s="166"/>
      <c r="G501" s="165"/>
      <c r="H501" s="171"/>
      <c r="I501" s="166"/>
      <c r="J501" s="55"/>
      <c r="K501" s="227"/>
      <c r="L501" s="228"/>
      <c r="M501" s="165"/>
      <c r="N501" s="171"/>
      <c r="O501" s="166"/>
      <c r="P501" s="156" t="s">
        <v>169</v>
      </c>
      <c r="Q501" s="159"/>
      <c r="R501" s="153"/>
      <c r="S501" s="156" t="str">
        <f t="shared" ref="S501" si="356">IF($Q501="","",IF(OR(RIGHT($Q501,1)="m",RIGHT($Q501,1)="H"),"分",""))</f>
        <v/>
      </c>
      <c r="T501" s="153"/>
      <c r="U501" s="156" t="str">
        <f t="shared" ref="U501" si="357">IF($Q501="","",IF(OR(RIGHT($Q501,1)="m",RIGHT($Q501,1)="H"),"秒","m"))</f>
        <v/>
      </c>
      <c r="V501" s="153"/>
      <c r="AB501" s="44"/>
      <c r="AC501" s="1" t="str">
        <f>IF($Q501="","0",VLOOKUP($Q501,登録データ!$U$4:$V$19,2,FALSE))</f>
        <v>0</v>
      </c>
      <c r="AD501" s="1" t="str">
        <f t="shared" si="333"/>
        <v>00</v>
      </c>
      <c r="AE501" s="1" t="str">
        <f t="shared" si="334"/>
        <v/>
      </c>
      <c r="AF501" s="1" t="str">
        <f t="shared" si="331"/>
        <v>000000</v>
      </c>
      <c r="AG501" s="1" t="str">
        <f t="shared" si="332"/>
        <v/>
      </c>
      <c r="AH501" s="1">
        <f t="shared" si="335"/>
        <v>0</v>
      </c>
      <c r="AI501" s="197" t="str">
        <f>IF($C501="","",IF($C501="@",0,IF(COUNTIF($C$21:$C$620,$C501)=1,0,1)))</f>
        <v/>
      </c>
      <c r="AJ501" s="197" t="str">
        <f>IF($M501="","",IF(OR($M501="東京都",$M501="北海道",$M501="大阪府",$M501="京都府",RIGHT($M501,1)="県"),0,1))</f>
        <v/>
      </c>
    </row>
    <row r="502" spans="2:36">
      <c r="B502" s="122"/>
      <c r="C502" s="163"/>
      <c r="D502" s="167"/>
      <c r="E502" s="172"/>
      <c r="F502" s="168"/>
      <c r="G502" s="167"/>
      <c r="H502" s="172"/>
      <c r="I502" s="168"/>
      <c r="J502" s="66"/>
      <c r="K502" s="229"/>
      <c r="L502" s="230"/>
      <c r="M502" s="167"/>
      <c r="N502" s="172"/>
      <c r="O502" s="168"/>
      <c r="P502" s="157"/>
      <c r="Q502" s="160"/>
      <c r="R502" s="154"/>
      <c r="S502" s="157"/>
      <c r="T502" s="154"/>
      <c r="U502" s="157"/>
      <c r="V502" s="154"/>
      <c r="AB502" s="44"/>
      <c r="AC502" s="1" t="str">
        <f>IF($Q502="","0",VLOOKUP($Q502,登録データ!$U$4:$V$19,2,FALSE))</f>
        <v>0</v>
      </c>
      <c r="AD502" s="1" t="str">
        <f t="shared" si="333"/>
        <v>00</v>
      </c>
      <c r="AE502" s="1" t="str">
        <f t="shared" si="334"/>
        <v/>
      </c>
      <c r="AF502" s="1" t="str">
        <f t="shared" si="331"/>
        <v>000000</v>
      </c>
      <c r="AG502" s="1" t="str">
        <f t="shared" si="332"/>
        <v/>
      </c>
      <c r="AH502" s="1">
        <f t="shared" si="335"/>
        <v>0</v>
      </c>
      <c r="AI502" s="197"/>
      <c r="AJ502" s="197"/>
    </row>
    <row r="503" spans="2:36" ht="19.5" thickBot="1">
      <c r="B503" s="196"/>
      <c r="C503" s="164"/>
      <c r="D503" s="169"/>
      <c r="E503" s="173"/>
      <c r="F503" s="170"/>
      <c r="G503" s="169"/>
      <c r="H503" s="173"/>
      <c r="I503" s="170"/>
      <c r="J503" s="58"/>
      <c r="K503" s="231"/>
      <c r="L503" s="232"/>
      <c r="M503" s="169"/>
      <c r="N503" s="173"/>
      <c r="O503" s="170"/>
      <c r="P503" s="158"/>
      <c r="Q503" s="226"/>
      <c r="R503" s="155"/>
      <c r="S503" s="205"/>
      <c r="T503" s="155"/>
      <c r="U503" s="205"/>
      <c r="V503" s="155"/>
      <c r="AB503" s="44"/>
      <c r="AC503" s="1" t="str">
        <f>IF($Q503="","0",VLOOKUP($Q503,登録データ!$U$4:$V$19,2,FALSE))</f>
        <v>0</v>
      </c>
      <c r="AD503" s="1" t="str">
        <f t="shared" si="333"/>
        <v>00</v>
      </c>
      <c r="AE503" s="1" t="str">
        <f t="shared" si="334"/>
        <v/>
      </c>
      <c r="AF503" s="1" t="str">
        <f t="shared" si="331"/>
        <v>000000</v>
      </c>
      <c r="AG503" s="1" t="str">
        <f t="shared" si="332"/>
        <v/>
      </c>
      <c r="AH503" s="1">
        <f t="shared" si="335"/>
        <v>0</v>
      </c>
      <c r="AI503" s="197"/>
      <c r="AJ503" s="197"/>
    </row>
    <row r="504" spans="2:36" ht="19.5" thickTop="1">
      <c r="B504" s="122">
        <v>162</v>
      </c>
      <c r="C504" s="162"/>
      <c r="D504" s="165"/>
      <c r="E504" s="171"/>
      <c r="F504" s="166"/>
      <c r="G504" s="165"/>
      <c r="H504" s="171"/>
      <c r="I504" s="166"/>
      <c r="J504" s="55"/>
      <c r="K504" s="227"/>
      <c r="L504" s="228"/>
      <c r="M504" s="165"/>
      <c r="N504" s="171"/>
      <c r="O504" s="166"/>
      <c r="P504" s="156" t="s">
        <v>169</v>
      </c>
      <c r="Q504" s="159"/>
      <c r="R504" s="153"/>
      <c r="S504" s="156" t="str">
        <f t="shared" ref="S504" si="358">IF($Q504="","",IF(OR(RIGHT($Q504,1)="m",RIGHT($Q504,1)="H"),"分",""))</f>
        <v/>
      </c>
      <c r="T504" s="153"/>
      <c r="U504" s="156" t="str">
        <f t="shared" ref="U504" si="359">IF($Q504="","",IF(OR(RIGHT($Q504,1)="m",RIGHT($Q504,1)="H"),"秒","m"))</f>
        <v/>
      </c>
      <c r="V504" s="153"/>
      <c r="AB504" s="44"/>
      <c r="AC504" s="1" t="str">
        <f>IF($Q504="","0",VLOOKUP($Q504,登録データ!$U$4:$V$19,2,FALSE))</f>
        <v>0</v>
      </c>
      <c r="AD504" s="1" t="str">
        <f t="shared" si="333"/>
        <v>00</v>
      </c>
      <c r="AE504" s="1" t="str">
        <f t="shared" si="334"/>
        <v/>
      </c>
      <c r="AF504" s="1" t="str">
        <f t="shared" si="331"/>
        <v>000000</v>
      </c>
      <c r="AG504" s="1" t="str">
        <f t="shared" si="332"/>
        <v/>
      </c>
      <c r="AH504" s="1">
        <f t="shared" si="335"/>
        <v>0</v>
      </c>
      <c r="AI504" s="197" t="str">
        <f>IF($C504="","",IF($C504="@",0,IF(COUNTIF($C$21:$C$620,$C504)=1,0,1)))</f>
        <v/>
      </c>
      <c r="AJ504" s="197" t="str">
        <f>IF($M504="","",IF(OR($M504="東京都",$M504="北海道",$M504="大阪府",$M504="京都府",RIGHT($M504,1)="県"),0,1))</f>
        <v/>
      </c>
    </row>
    <row r="505" spans="2:36">
      <c r="B505" s="122"/>
      <c r="C505" s="163"/>
      <c r="D505" s="167"/>
      <c r="E505" s="172"/>
      <c r="F505" s="168"/>
      <c r="G505" s="167"/>
      <c r="H505" s="172"/>
      <c r="I505" s="168"/>
      <c r="J505" s="66"/>
      <c r="K505" s="229"/>
      <c r="L505" s="230"/>
      <c r="M505" s="167"/>
      <c r="N505" s="172"/>
      <c r="O505" s="168"/>
      <c r="P505" s="157"/>
      <c r="Q505" s="160"/>
      <c r="R505" s="154"/>
      <c r="S505" s="157"/>
      <c r="T505" s="154"/>
      <c r="U505" s="157"/>
      <c r="V505" s="154"/>
      <c r="AB505" s="44"/>
      <c r="AC505" s="1" t="str">
        <f>IF($Q505="","0",VLOOKUP($Q505,登録データ!$U$4:$V$19,2,FALSE))</f>
        <v>0</v>
      </c>
      <c r="AD505" s="1" t="str">
        <f t="shared" si="333"/>
        <v>00</v>
      </c>
      <c r="AE505" s="1" t="str">
        <f t="shared" si="334"/>
        <v/>
      </c>
      <c r="AF505" s="1" t="str">
        <f t="shared" si="331"/>
        <v>000000</v>
      </c>
      <c r="AG505" s="1" t="str">
        <f t="shared" si="332"/>
        <v/>
      </c>
      <c r="AH505" s="1">
        <f t="shared" si="335"/>
        <v>0</v>
      </c>
      <c r="AI505" s="197"/>
      <c r="AJ505" s="197"/>
    </row>
    <row r="506" spans="2:36" ht="19.5" thickBot="1">
      <c r="B506" s="196"/>
      <c r="C506" s="164"/>
      <c r="D506" s="169"/>
      <c r="E506" s="173"/>
      <c r="F506" s="170"/>
      <c r="G506" s="169"/>
      <c r="H506" s="173"/>
      <c r="I506" s="170"/>
      <c r="J506" s="58"/>
      <c r="K506" s="231"/>
      <c r="L506" s="232"/>
      <c r="M506" s="169"/>
      <c r="N506" s="173"/>
      <c r="O506" s="170"/>
      <c r="P506" s="158"/>
      <c r="Q506" s="226"/>
      <c r="R506" s="155"/>
      <c r="S506" s="205"/>
      <c r="T506" s="155"/>
      <c r="U506" s="205"/>
      <c r="V506" s="155"/>
      <c r="AB506" s="44"/>
      <c r="AC506" s="1" t="str">
        <f>IF($Q506="","0",VLOOKUP($Q506,登録データ!$U$4:$V$19,2,FALSE))</f>
        <v>0</v>
      </c>
      <c r="AD506" s="1" t="str">
        <f t="shared" si="333"/>
        <v>00</v>
      </c>
      <c r="AE506" s="1" t="str">
        <f t="shared" si="334"/>
        <v/>
      </c>
      <c r="AF506" s="1" t="str">
        <f t="shared" si="331"/>
        <v>000000</v>
      </c>
      <c r="AG506" s="1" t="str">
        <f t="shared" si="332"/>
        <v/>
      </c>
      <c r="AH506" s="1">
        <f t="shared" si="335"/>
        <v>0</v>
      </c>
      <c r="AI506" s="197"/>
      <c r="AJ506" s="197"/>
    </row>
    <row r="507" spans="2:36" ht="19.5" thickTop="1">
      <c r="B507" s="122">
        <v>163</v>
      </c>
      <c r="C507" s="162"/>
      <c r="D507" s="165"/>
      <c r="E507" s="171"/>
      <c r="F507" s="166"/>
      <c r="G507" s="165"/>
      <c r="H507" s="171"/>
      <c r="I507" s="166"/>
      <c r="J507" s="55"/>
      <c r="K507" s="227"/>
      <c r="L507" s="228"/>
      <c r="M507" s="165"/>
      <c r="N507" s="171"/>
      <c r="O507" s="166"/>
      <c r="P507" s="156" t="s">
        <v>169</v>
      </c>
      <c r="Q507" s="159"/>
      <c r="R507" s="153"/>
      <c r="S507" s="156" t="str">
        <f t="shared" ref="S507" si="360">IF($Q507="","",IF(OR(RIGHT($Q507,1)="m",RIGHT($Q507,1)="H"),"分",""))</f>
        <v/>
      </c>
      <c r="T507" s="153"/>
      <c r="U507" s="156" t="str">
        <f t="shared" ref="U507" si="361">IF($Q507="","",IF(OR(RIGHT($Q507,1)="m",RIGHT($Q507,1)="H"),"秒","m"))</f>
        <v/>
      </c>
      <c r="V507" s="153"/>
      <c r="AB507" s="44"/>
      <c r="AC507" s="1" t="str">
        <f>IF($Q507="","0",VLOOKUP($Q507,登録データ!$U$4:$V$19,2,FALSE))</f>
        <v>0</v>
      </c>
      <c r="AD507" s="1" t="str">
        <f t="shared" si="333"/>
        <v>00</v>
      </c>
      <c r="AE507" s="1" t="str">
        <f t="shared" si="334"/>
        <v/>
      </c>
      <c r="AF507" s="1" t="str">
        <f t="shared" si="331"/>
        <v>000000</v>
      </c>
      <c r="AG507" s="1" t="str">
        <f t="shared" si="332"/>
        <v/>
      </c>
      <c r="AH507" s="1">
        <f t="shared" si="335"/>
        <v>0</v>
      </c>
      <c r="AI507" s="197" t="str">
        <f>IF($C507="","",IF($C507="@",0,IF(COUNTIF($C$21:$C$620,$C507)=1,0,1)))</f>
        <v/>
      </c>
      <c r="AJ507" s="197" t="str">
        <f>IF($M507="","",IF(OR($M507="東京都",$M507="北海道",$M507="大阪府",$M507="京都府",RIGHT($M507,1)="県"),0,1))</f>
        <v/>
      </c>
    </row>
    <row r="508" spans="2:36">
      <c r="B508" s="122"/>
      <c r="C508" s="163"/>
      <c r="D508" s="167"/>
      <c r="E508" s="172"/>
      <c r="F508" s="168"/>
      <c r="G508" s="167"/>
      <c r="H508" s="172"/>
      <c r="I508" s="168"/>
      <c r="J508" s="66"/>
      <c r="K508" s="229"/>
      <c r="L508" s="230"/>
      <c r="M508" s="167"/>
      <c r="N508" s="172"/>
      <c r="O508" s="168"/>
      <c r="P508" s="157"/>
      <c r="Q508" s="160"/>
      <c r="R508" s="154"/>
      <c r="S508" s="157"/>
      <c r="T508" s="154"/>
      <c r="U508" s="157"/>
      <c r="V508" s="154"/>
      <c r="AB508" s="44"/>
      <c r="AC508" s="1" t="str">
        <f>IF($Q508="","0",VLOOKUP($Q508,登録データ!$U$4:$V$19,2,FALSE))</f>
        <v>0</v>
      </c>
      <c r="AD508" s="1" t="str">
        <f t="shared" si="333"/>
        <v>00</v>
      </c>
      <c r="AE508" s="1" t="str">
        <f t="shared" si="334"/>
        <v/>
      </c>
      <c r="AF508" s="1" t="str">
        <f t="shared" si="331"/>
        <v>000000</v>
      </c>
      <c r="AG508" s="1" t="str">
        <f t="shared" si="332"/>
        <v/>
      </c>
      <c r="AH508" s="1">
        <f t="shared" si="335"/>
        <v>0</v>
      </c>
      <c r="AI508" s="197"/>
      <c r="AJ508" s="197"/>
    </row>
    <row r="509" spans="2:36" ht="19.5" thickBot="1">
      <c r="B509" s="196"/>
      <c r="C509" s="164"/>
      <c r="D509" s="169"/>
      <c r="E509" s="173"/>
      <c r="F509" s="170"/>
      <c r="G509" s="169"/>
      <c r="H509" s="173"/>
      <c r="I509" s="170"/>
      <c r="J509" s="58"/>
      <c r="K509" s="231"/>
      <c r="L509" s="232"/>
      <c r="M509" s="169"/>
      <c r="N509" s="173"/>
      <c r="O509" s="170"/>
      <c r="P509" s="158"/>
      <c r="Q509" s="226"/>
      <c r="R509" s="155"/>
      <c r="S509" s="205"/>
      <c r="T509" s="155"/>
      <c r="U509" s="205"/>
      <c r="V509" s="155"/>
      <c r="AB509" s="44"/>
      <c r="AC509" s="1" t="str">
        <f>IF($Q509="","0",VLOOKUP($Q509,登録データ!$U$4:$V$19,2,FALSE))</f>
        <v>0</v>
      </c>
      <c r="AD509" s="1" t="str">
        <f t="shared" si="333"/>
        <v>00</v>
      </c>
      <c r="AE509" s="1" t="str">
        <f t="shared" si="334"/>
        <v/>
      </c>
      <c r="AF509" s="1" t="str">
        <f t="shared" si="331"/>
        <v>000000</v>
      </c>
      <c r="AG509" s="1" t="str">
        <f t="shared" si="332"/>
        <v/>
      </c>
      <c r="AH509" s="1">
        <f t="shared" si="335"/>
        <v>0</v>
      </c>
      <c r="AI509" s="197"/>
      <c r="AJ509" s="197"/>
    </row>
    <row r="510" spans="2:36" ht="19.5" thickTop="1">
      <c r="B510" s="122">
        <v>164</v>
      </c>
      <c r="C510" s="162"/>
      <c r="D510" s="165"/>
      <c r="E510" s="171"/>
      <c r="F510" s="166"/>
      <c r="G510" s="165"/>
      <c r="H510" s="171"/>
      <c r="I510" s="166"/>
      <c r="J510" s="55"/>
      <c r="K510" s="227"/>
      <c r="L510" s="228"/>
      <c r="M510" s="165"/>
      <c r="N510" s="171"/>
      <c r="O510" s="166"/>
      <c r="P510" s="156" t="s">
        <v>169</v>
      </c>
      <c r="Q510" s="159"/>
      <c r="R510" s="153"/>
      <c r="S510" s="156" t="str">
        <f t="shared" ref="S510" si="362">IF($Q510="","",IF(OR(RIGHT($Q510,1)="m",RIGHT($Q510,1)="H"),"分",""))</f>
        <v/>
      </c>
      <c r="T510" s="153"/>
      <c r="U510" s="156" t="str">
        <f t="shared" ref="U510" si="363">IF($Q510="","",IF(OR(RIGHT($Q510,1)="m",RIGHT($Q510,1)="H"),"秒","m"))</f>
        <v/>
      </c>
      <c r="V510" s="153"/>
      <c r="AB510" s="44"/>
      <c r="AC510" s="1" t="str">
        <f>IF($Q510="","0",VLOOKUP($Q510,登録データ!$U$4:$V$19,2,FALSE))</f>
        <v>0</v>
      </c>
      <c r="AD510" s="1" t="str">
        <f t="shared" si="333"/>
        <v>00</v>
      </c>
      <c r="AE510" s="1" t="str">
        <f t="shared" si="334"/>
        <v/>
      </c>
      <c r="AF510" s="1" t="str">
        <f t="shared" si="331"/>
        <v>000000</v>
      </c>
      <c r="AG510" s="1" t="str">
        <f t="shared" si="332"/>
        <v/>
      </c>
      <c r="AH510" s="1">
        <f t="shared" si="335"/>
        <v>0</v>
      </c>
      <c r="AI510" s="197" t="str">
        <f>IF($C510="","",IF($C510="@",0,IF(COUNTIF($C$21:$C$620,$C510)=1,0,1)))</f>
        <v/>
      </c>
      <c r="AJ510" s="197" t="str">
        <f>IF($M510="","",IF(OR($M510="東京都",$M510="北海道",$M510="大阪府",$M510="京都府",RIGHT($M510,1)="県"),0,1))</f>
        <v/>
      </c>
    </row>
    <row r="511" spans="2:36">
      <c r="B511" s="122"/>
      <c r="C511" s="163"/>
      <c r="D511" s="167"/>
      <c r="E511" s="172"/>
      <c r="F511" s="168"/>
      <c r="G511" s="167"/>
      <c r="H511" s="172"/>
      <c r="I511" s="168"/>
      <c r="J511" s="66"/>
      <c r="K511" s="229"/>
      <c r="L511" s="230"/>
      <c r="M511" s="167"/>
      <c r="N511" s="172"/>
      <c r="O511" s="168"/>
      <c r="P511" s="157"/>
      <c r="Q511" s="160"/>
      <c r="R511" s="154"/>
      <c r="S511" s="157"/>
      <c r="T511" s="154"/>
      <c r="U511" s="157"/>
      <c r="V511" s="154"/>
      <c r="AB511" s="44"/>
      <c r="AC511" s="1" t="str">
        <f>IF($Q511="","0",VLOOKUP($Q511,登録データ!$U$4:$V$19,2,FALSE))</f>
        <v>0</v>
      </c>
      <c r="AD511" s="1" t="str">
        <f t="shared" si="333"/>
        <v>00</v>
      </c>
      <c r="AE511" s="1" t="str">
        <f t="shared" si="334"/>
        <v/>
      </c>
      <c r="AF511" s="1" t="str">
        <f t="shared" si="331"/>
        <v>000000</v>
      </c>
      <c r="AG511" s="1" t="str">
        <f t="shared" si="332"/>
        <v/>
      </c>
      <c r="AH511" s="1">
        <f t="shared" si="335"/>
        <v>0</v>
      </c>
      <c r="AI511" s="197"/>
      <c r="AJ511" s="197"/>
    </row>
    <row r="512" spans="2:36" ht="19.5" thickBot="1">
      <c r="B512" s="196"/>
      <c r="C512" s="164"/>
      <c r="D512" s="169"/>
      <c r="E512" s="173"/>
      <c r="F512" s="170"/>
      <c r="G512" s="169"/>
      <c r="H512" s="173"/>
      <c r="I512" s="170"/>
      <c r="J512" s="58"/>
      <c r="K512" s="231"/>
      <c r="L512" s="232"/>
      <c r="M512" s="169"/>
      <c r="N512" s="173"/>
      <c r="O512" s="170"/>
      <c r="P512" s="158"/>
      <c r="Q512" s="226"/>
      <c r="R512" s="155"/>
      <c r="S512" s="205"/>
      <c r="T512" s="155"/>
      <c r="U512" s="205"/>
      <c r="V512" s="155"/>
      <c r="AB512" s="44"/>
      <c r="AC512" s="1" t="str">
        <f>IF($Q512="","0",VLOOKUP($Q512,登録データ!$U$4:$V$19,2,FALSE))</f>
        <v>0</v>
      </c>
      <c r="AD512" s="1" t="str">
        <f t="shared" si="333"/>
        <v>00</v>
      </c>
      <c r="AE512" s="1" t="str">
        <f t="shared" si="334"/>
        <v/>
      </c>
      <c r="AF512" s="1" t="str">
        <f t="shared" si="331"/>
        <v>000000</v>
      </c>
      <c r="AG512" s="1" t="str">
        <f t="shared" si="332"/>
        <v/>
      </c>
      <c r="AH512" s="1">
        <f t="shared" si="335"/>
        <v>0</v>
      </c>
      <c r="AI512" s="197"/>
      <c r="AJ512" s="197"/>
    </row>
    <row r="513" spans="2:36" ht="19.5" thickTop="1">
      <c r="B513" s="122">
        <v>165</v>
      </c>
      <c r="C513" s="162"/>
      <c r="D513" s="165"/>
      <c r="E513" s="171"/>
      <c r="F513" s="166"/>
      <c r="G513" s="165"/>
      <c r="H513" s="171"/>
      <c r="I513" s="166"/>
      <c r="J513" s="55"/>
      <c r="K513" s="227"/>
      <c r="L513" s="228"/>
      <c r="M513" s="165"/>
      <c r="N513" s="171"/>
      <c r="O513" s="166"/>
      <c r="P513" s="156" t="s">
        <v>169</v>
      </c>
      <c r="Q513" s="159"/>
      <c r="R513" s="153"/>
      <c r="S513" s="156" t="str">
        <f t="shared" ref="S513" si="364">IF($Q513="","",IF(OR(RIGHT($Q513,1)="m",RIGHT($Q513,1)="H"),"分",""))</f>
        <v/>
      </c>
      <c r="T513" s="153"/>
      <c r="U513" s="156" t="str">
        <f t="shared" ref="U513" si="365">IF($Q513="","",IF(OR(RIGHT($Q513,1)="m",RIGHT($Q513,1)="H"),"秒","m"))</f>
        <v/>
      </c>
      <c r="V513" s="153"/>
      <c r="AB513" s="44"/>
      <c r="AC513" s="1" t="str">
        <f>IF($Q513="","0",VLOOKUP($Q513,登録データ!$U$4:$V$19,2,FALSE))</f>
        <v>0</v>
      </c>
      <c r="AD513" s="1" t="str">
        <f t="shared" si="333"/>
        <v>00</v>
      </c>
      <c r="AE513" s="1" t="str">
        <f t="shared" si="334"/>
        <v/>
      </c>
      <c r="AF513" s="1" t="str">
        <f t="shared" si="331"/>
        <v>000000</v>
      </c>
      <c r="AG513" s="1" t="str">
        <f t="shared" si="332"/>
        <v/>
      </c>
      <c r="AH513" s="1">
        <f t="shared" si="335"/>
        <v>0</v>
      </c>
      <c r="AI513" s="197" t="str">
        <f>IF($C513="","",IF($C513="@",0,IF(COUNTIF($C$21:$C$620,$C513)=1,0,1)))</f>
        <v/>
      </c>
      <c r="AJ513" s="197" t="str">
        <f>IF($M513="","",IF(OR($M513="東京都",$M513="北海道",$M513="大阪府",$M513="京都府",RIGHT($M513,1)="県"),0,1))</f>
        <v/>
      </c>
    </row>
    <row r="514" spans="2:36">
      <c r="B514" s="122"/>
      <c r="C514" s="163"/>
      <c r="D514" s="167"/>
      <c r="E514" s="172"/>
      <c r="F514" s="168"/>
      <c r="G514" s="167"/>
      <c r="H514" s="172"/>
      <c r="I514" s="168"/>
      <c r="J514" s="66"/>
      <c r="K514" s="229"/>
      <c r="L514" s="230"/>
      <c r="M514" s="167"/>
      <c r="N514" s="172"/>
      <c r="O514" s="168"/>
      <c r="P514" s="157"/>
      <c r="Q514" s="160"/>
      <c r="R514" s="154"/>
      <c r="S514" s="157"/>
      <c r="T514" s="154"/>
      <c r="U514" s="157"/>
      <c r="V514" s="154"/>
      <c r="AB514" s="44"/>
      <c r="AC514" s="1" t="str">
        <f>IF($Q514="","0",VLOOKUP($Q514,登録データ!$U$4:$V$19,2,FALSE))</f>
        <v>0</v>
      </c>
      <c r="AD514" s="1" t="str">
        <f t="shared" si="333"/>
        <v>00</v>
      </c>
      <c r="AE514" s="1" t="str">
        <f t="shared" si="334"/>
        <v/>
      </c>
      <c r="AF514" s="1" t="str">
        <f t="shared" si="331"/>
        <v>000000</v>
      </c>
      <c r="AG514" s="1" t="str">
        <f t="shared" si="332"/>
        <v/>
      </c>
      <c r="AH514" s="1">
        <f t="shared" si="335"/>
        <v>0</v>
      </c>
      <c r="AI514" s="197"/>
      <c r="AJ514" s="197"/>
    </row>
    <row r="515" spans="2:36" ht="19.5" thickBot="1">
      <c r="B515" s="196"/>
      <c r="C515" s="164"/>
      <c r="D515" s="169"/>
      <c r="E515" s="173"/>
      <c r="F515" s="170"/>
      <c r="G515" s="169"/>
      <c r="H515" s="173"/>
      <c r="I515" s="170"/>
      <c r="J515" s="58"/>
      <c r="K515" s="231"/>
      <c r="L515" s="232"/>
      <c r="M515" s="169"/>
      <c r="N515" s="173"/>
      <c r="O515" s="170"/>
      <c r="P515" s="158"/>
      <c r="Q515" s="226"/>
      <c r="R515" s="155"/>
      <c r="S515" s="205"/>
      <c r="T515" s="155"/>
      <c r="U515" s="205"/>
      <c r="V515" s="155"/>
      <c r="AB515" s="44"/>
      <c r="AC515" s="1" t="str">
        <f>IF($Q515="","0",VLOOKUP($Q515,登録データ!$U$4:$V$19,2,FALSE))</f>
        <v>0</v>
      </c>
      <c r="AD515" s="1" t="str">
        <f t="shared" si="333"/>
        <v>00</v>
      </c>
      <c r="AE515" s="1" t="str">
        <f t="shared" si="334"/>
        <v/>
      </c>
      <c r="AF515" s="1" t="str">
        <f t="shared" si="331"/>
        <v>000000</v>
      </c>
      <c r="AG515" s="1" t="str">
        <f t="shared" si="332"/>
        <v/>
      </c>
      <c r="AH515" s="1">
        <f t="shared" si="335"/>
        <v>0</v>
      </c>
      <c r="AI515" s="197"/>
      <c r="AJ515" s="197"/>
    </row>
    <row r="516" spans="2:36" ht="19.5" thickTop="1">
      <c r="B516" s="122">
        <v>166</v>
      </c>
      <c r="C516" s="162"/>
      <c r="D516" s="165"/>
      <c r="E516" s="171"/>
      <c r="F516" s="166"/>
      <c r="G516" s="165"/>
      <c r="H516" s="171"/>
      <c r="I516" s="166"/>
      <c r="J516" s="55"/>
      <c r="K516" s="227"/>
      <c r="L516" s="228"/>
      <c r="M516" s="165"/>
      <c r="N516" s="171"/>
      <c r="O516" s="166"/>
      <c r="P516" s="156" t="s">
        <v>169</v>
      </c>
      <c r="Q516" s="159"/>
      <c r="R516" s="153"/>
      <c r="S516" s="156" t="str">
        <f t="shared" ref="S516" si="366">IF($Q516="","",IF(OR(RIGHT($Q516,1)="m",RIGHT($Q516,1)="H"),"分",""))</f>
        <v/>
      </c>
      <c r="T516" s="153"/>
      <c r="U516" s="156" t="str">
        <f t="shared" ref="U516" si="367">IF($Q516="","",IF(OR(RIGHT($Q516,1)="m",RIGHT($Q516,1)="H"),"秒","m"))</f>
        <v/>
      </c>
      <c r="V516" s="153"/>
      <c r="AB516" s="44"/>
      <c r="AC516" s="1" t="str">
        <f>IF($Q516="","0",VLOOKUP($Q516,登録データ!$U$4:$V$19,2,FALSE))</f>
        <v>0</v>
      </c>
      <c r="AD516" s="1" t="str">
        <f t="shared" si="333"/>
        <v>00</v>
      </c>
      <c r="AE516" s="1" t="str">
        <f t="shared" si="334"/>
        <v/>
      </c>
      <c r="AF516" s="1" t="str">
        <f t="shared" si="331"/>
        <v>000000</v>
      </c>
      <c r="AG516" s="1" t="str">
        <f t="shared" si="332"/>
        <v/>
      </c>
      <c r="AH516" s="1">
        <f t="shared" si="335"/>
        <v>0</v>
      </c>
      <c r="AI516" s="197" t="str">
        <f>IF($C516="","",IF($C516="@",0,IF(COUNTIF($C$21:$C$620,$C516)=1,0,1)))</f>
        <v/>
      </c>
      <c r="AJ516" s="197" t="str">
        <f>IF($M516="","",IF(OR($M516="東京都",$M516="北海道",$M516="大阪府",$M516="京都府",RIGHT($M516,1)="県"),0,1))</f>
        <v/>
      </c>
    </row>
    <row r="517" spans="2:36">
      <c r="B517" s="122"/>
      <c r="C517" s="163"/>
      <c r="D517" s="167"/>
      <c r="E517" s="172"/>
      <c r="F517" s="168"/>
      <c r="G517" s="167"/>
      <c r="H517" s="172"/>
      <c r="I517" s="168"/>
      <c r="J517" s="66"/>
      <c r="K517" s="229"/>
      <c r="L517" s="230"/>
      <c r="M517" s="167"/>
      <c r="N517" s="172"/>
      <c r="O517" s="168"/>
      <c r="P517" s="157"/>
      <c r="Q517" s="160"/>
      <c r="R517" s="154"/>
      <c r="S517" s="157"/>
      <c r="T517" s="154"/>
      <c r="U517" s="157"/>
      <c r="V517" s="154"/>
      <c r="AB517" s="44"/>
      <c r="AC517" s="1" t="str">
        <f>IF($Q517="","0",VLOOKUP($Q517,登録データ!$U$4:$V$19,2,FALSE))</f>
        <v>0</v>
      </c>
      <c r="AD517" s="1" t="str">
        <f t="shared" si="333"/>
        <v>00</v>
      </c>
      <c r="AE517" s="1" t="str">
        <f t="shared" si="334"/>
        <v/>
      </c>
      <c r="AF517" s="1" t="str">
        <f t="shared" si="331"/>
        <v>000000</v>
      </c>
      <c r="AG517" s="1" t="str">
        <f t="shared" si="332"/>
        <v/>
      </c>
      <c r="AH517" s="1">
        <f t="shared" si="335"/>
        <v>0</v>
      </c>
      <c r="AI517" s="197"/>
      <c r="AJ517" s="197"/>
    </row>
    <row r="518" spans="2:36" ht="19.5" thickBot="1">
      <c r="B518" s="196"/>
      <c r="C518" s="164"/>
      <c r="D518" s="169"/>
      <c r="E518" s="173"/>
      <c r="F518" s="170"/>
      <c r="G518" s="169"/>
      <c r="H518" s="173"/>
      <c r="I518" s="170"/>
      <c r="J518" s="58"/>
      <c r="K518" s="231"/>
      <c r="L518" s="232"/>
      <c r="M518" s="169"/>
      <c r="N518" s="173"/>
      <c r="O518" s="170"/>
      <c r="P518" s="158"/>
      <c r="Q518" s="226"/>
      <c r="R518" s="155"/>
      <c r="S518" s="205"/>
      <c r="T518" s="155"/>
      <c r="U518" s="205"/>
      <c r="V518" s="155"/>
      <c r="AB518" s="44"/>
      <c r="AC518" s="1" t="str">
        <f>IF($Q518="","0",VLOOKUP($Q518,登録データ!$U$4:$V$19,2,FALSE))</f>
        <v>0</v>
      </c>
      <c r="AD518" s="1" t="str">
        <f t="shared" si="333"/>
        <v>00</v>
      </c>
      <c r="AE518" s="1" t="str">
        <f t="shared" si="334"/>
        <v/>
      </c>
      <c r="AF518" s="1" t="str">
        <f t="shared" si="331"/>
        <v>000000</v>
      </c>
      <c r="AG518" s="1" t="str">
        <f t="shared" si="332"/>
        <v/>
      </c>
      <c r="AH518" s="1">
        <f t="shared" si="335"/>
        <v>0</v>
      </c>
      <c r="AI518" s="197"/>
      <c r="AJ518" s="197"/>
    </row>
    <row r="519" spans="2:36" ht="19.5" thickTop="1">
      <c r="B519" s="122">
        <v>167</v>
      </c>
      <c r="C519" s="162"/>
      <c r="D519" s="165"/>
      <c r="E519" s="171"/>
      <c r="F519" s="166"/>
      <c r="G519" s="165"/>
      <c r="H519" s="171"/>
      <c r="I519" s="166"/>
      <c r="J519" s="55"/>
      <c r="K519" s="227"/>
      <c r="L519" s="228"/>
      <c r="M519" s="165"/>
      <c r="N519" s="171"/>
      <c r="O519" s="166"/>
      <c r="P519" s="156" t="s">
        <v>169</v>
      </c>
      <c r="Q519" s="159"/>
      <c r="R519" s="153"/>
      <c r="S519" s="156" t="str">
        <f t="shared" ref="S519" si="368">IF($Q519="","",IF(OR(RIGHT($Q519,1)="m",RIGHT($Q519,1)="H"),"分",""))</f>
        <v/>
      </c>
      <c r="T519" s="153"/>
      <c r="U519" s="156" t="str">
        <f t="shared" ref="U519" si="369">IF($Q519="","",IF(OR(RIGHT($Q519,1)="m",RIGHT($Q519,1)="H"),"秒","m"))</f>
        <v/>
      </c>
      <c r="V519" s="153"/>
      <c r="AB519" s="44"/>
      <c r="AC519" s="1" t="str">
        <f>IF($Q519="","0",VLOOKUP($Q519,登録データ!$U$4:$V$19,2,FALSE))</f>
        <v>0</v>
      </c>
      <c r="AD519" s="1" t="str">
        <f t="shared" si="333"/>
        <v>00</v>
      </c>
      <c r="AE519" s="1" t="str">
        <f t="shared" si="334"/>
        <v/>
      </c>
      <c r="AF519" s="1" t="str">
        <f t="shared" si="331"/>
        <v>000000</v>
      </c>
      <c r="AG519" s="1" t="str">
        <f t="shared" si="332"/>
        <v/>
      </c>
      <c r="AH519" s="1">
        <f t="shared" si="335"/>
        <v>0</v>
      </c>
      <c r="AI519" s="197" t="str">
        <f>IF($C519="","",IF($C519="@",0,IF(COUNTIF($C$21:$C$620,$C519)=1,0,1)))</f>
        <v/>
      </c>
      <c r="AJ519" s="197" t="str">
        <f>IF($M519="","",IF(OR($M519="東京都",$M519="北海道",$M519="大阪府",$M519="京都府",RIGHT($M519,1)="県"),0,1))</f>
        <v/>
      </c>
    </row>
    <row r="520" spans="2:36">
      <c r="B520" s="122"/>
      <c r="C520" s="163"/>
      <c r="D520" s="167"/>
      <c r="E520" s="172"/>
      <c r="F520" s="168"/>
      <c r="G520" s="167"/>
      <c r="H520" s="172"/>
      <c r="I520" s="168"/>
      <c r="J520" s="66"/>
      <c r="K520" s="229"/>
      <c r="L520" s="230"/>
      <c r="M520" s="167"/>
      <c r="N520" s="172"/>
      <c r="O520" s="168"/>
      <c r="P520" s="157"/>
      <c r="Q520" s="160"/>
      <c r="R520" s="154"/>
      <c r="S520" s="157"/>
      <c r="T520" s="154"/>
      <c r="U520" s="157"/>
      <c r="V520" s="154"/>
      <c r="AB520" s="44"/>
      <c r="AC520" s="1" t="str">
        <f>IF($Q520="","0",VLOOKUP($Q520,登録データ!$U$4:$V$19,2,FALSE))</f>
        <v>0</v>
      </c>
      <c r="AD520" s="1" t="str">
        <f t="shared" si="333"/>
        <v>00</v>
      </c>
      <c r="AE520" s="1" t="str">
        <f t="shared" si="334"/>
        <v/>
      </c>
      <c r="AF520" s="1" t="str">
        <f t="shared" si="331"/>
        <v>000000</v>
      </c>
      <c r="AG520" s="1" t="str">
        <f t="shared" si="332"/>
        <v/>
      </c>
      <c r="AH520" s="1">
        <f t="shared" si="335"/>
        <v>0</v>
      </c>
      <c r="AI520" s="197"/>
      <c r="AJ520" s="197"/>
    </row>
    <row r="521" spans="2:36" ht="19.5" thickBot="1">
      <c r="B521" s="196"/>
      <c r="C521" s="164"/>
      <c r="D521" s="169"/>
      <c r="E521" s="173"/>
      <c r="F521" s="170"/>
      <c r="G521" s="169"/>
      <c r="H521" s="173"/>
      <c r="I521" s="170"/>
      <c r="J521" s="58"/>
      <c r="K521" s="231"/>
      <c r="L521" s="232"/>
      <c r="M521" s="169"/>
      <c r="N521" s="173"/>
      <c r="O521" s="170"/>
      <c r="P521" s="158"/>
      <c r="Q521" s="226"/>
      <c r="R521" s="155"/>
      <c r="S521" s="205"/>
      <c r="T521" s="155"/>
      <c r="U521" s="205"/>
      <c r="V521" s="155"/>
      <c r="AB521" s="44"/>
      <c r="AC521" s="1" t="str">
        <f>IF($Q521="","0",VLOOKUP($Q521,登録データ!$U$4:$V$19,2,FALSE))</f>
        <v>0</v>
      </c>
      <c r="AD521" s="1" t="str">
        <f t="shared" si="333"/>
        <v>00</v>
      </c>
      <c r="AE521" s="1" t="str">
        <f t="shared" si="334"/>
        <v/>
      </c>
      <c r="AF521" s="1" t="str">
        <f t="shared" si="331"/>
        <v>000000</v>
      </c>
      <c r="AG521" s="1" t="str">
        <f t="shared" si="332"/>
        <v/>
      </c>
      <c r="AH521" s="1">
        <f t="shared" si="335"/>
        <v>0</v>
      </c>
      <c r="AI521" s="197"/>
      <c r="AJ521" s="197"/>
    </row>
    <row r="522" spans="2:36" ht="19.5" thickTop="1">
      <c r="B522" s="122">
        <v>168</v>
      </c>
      <c r="C522" s="162"/>
      <c r="D522" s="165"/>
      <c r="E522" s="171"/>
      <c r="F522" s="166"/>
      <c r="G522" s="165"/>
      <c r="H522" s="171"/>
      <c r="I522" s="166"/>
      <c r="J522" s="55"/>
      <c r="K522" s="227"/>
      <c r="L522" s="228"/>
      <c r="M522" s="165"/>
      <c r="N522" s="171"/>
      <c r="O522" s="166"/>
      <c r="P522" s="156" t="s">
        <v>169</v>
      </c>
      <c r="Q522" s="159"/>
      <c r="R522" s="153"/>
      <c r="S522" s="156" t="str">
        <f t="shared" ref="S522" si="370">IF($Q522="","",IF(OR(RIGHT($Q522,1)="m",RIGHT($Q522,1)="H"),"分",""))</f>
        <v/>
      </c>
      <c r="T522" s="153"/>
      <c r="U522" s="156" t="str">
        <f t="shared" ref="U522" si="371">IF($Q522="","",IF(OR(RIGHT($Q522,1)="m",RIGHT($Q522,1)="H"),"秒","m"))</f>
        <v/>
      </c>
      <c r="V522" s="153"/>
      <c r="AB522" s="44"/>
      <c r="AC522" s="1" t="str">
        <f>IF($Q522="","0",VLOOKUP($Q522,登録データ!$U$4:$V$19,2,FALSE))</f>
        <v>0</v>
      </c>
      <c r="AD522" s="1" t="str">
        <f t="shared" si="333"/>
        <v>00</v>
      </c>
      <c r="AE522" s="1" t="str">
        <f t="shared" si="334"/>
        <v/>
      </c>
      <c r="AF522" s="1" t="str">
        <f t="shared" si="331"/>
        <v>000000</v>
      </c>
      <c r="AG522" s="1" t="str">
        <f t="shared" si="332"/>
        <v/>
      </c>
      <c r="AH522" s="1">
        <f t="shared" si="335"/>
        <v>0</v>
      </c>
      <c r="AI522" s="197" t="str">
        <f>IF($C522="","",IF($C522="@",0,IF(COUNTIF($C$21:$C$620,$C522)=1,0,1)))</f>
        <v/>
      </c>
      <c r="AJ522" s="197" t="str">
        <f>IF($M522="","",IF(OR($M522="東京都",$M522="北海道",$M522="大阪府",$M522="京都府",RIGHT($M522,1)="県"),0,1))</f>
        <v/>
      </c>
    </row>
    <row r="523" spans="2:36">
      <c r="B523" s="122"/>
      <c r="C523" s="163"/>
      <c r="D523" s="167"/>
      <c r="E523" s="172"/>
      <c r="F523" s="168"/>
      <c r="G523" s="167"/>
      <c r="H523" s="172"/>
      <c r="I523" s="168"/>
      <c r="J523" s="66"/>
      <c r="K523" s="229"/>
      <c r="L523" s="230"/>
      <c r="M523" s="167"/>
      <c r="N523" s="172"/>
      <c r="O523" s="168"/>
      <c r="P523" s="157"/>
      <c r="Q523" s="160"/>
      <c r="R523" s="154"/>
      <c r="S523" s="157"/>
      <c r="T523" s="154"/>
      <c r="U523" s="157"/>
      <c r="V523" s="154"/>
      <c r="AB523" s="44"/>
      <c r="AC523" s="1" t="str">
        <f>IF($Q523="","0",VLOOKUP($Q523,登録データ!$U$4:$V$19,2,FALSE))</f>
        <v>0</v>
      </c>
      <c r="AD523" s="1" t="str">
        <f t="shared" si="333"/>
        <v>00</v>
      </c>
      <c r="AE523" s="1" t="str">
        <f t="shared" si="334"/>
        <v/>
      </c>
      <c r="AF523" s="1" t="str">
        <f t="shared" si="331"/>
        <v>000000</v>
      </c>
      <c r="AG523" s="1" t="str">
        <f t="shared" si="332"/>
        <v/>
      </c>
      <c r="AH523" s="1">
        <f t="shared" si="335"/>
        <v>0</v>
      </c>
      <c r="AI523" s="197"/>
      <c r="AJ523" s="197"/>
    </row>
    <row r="524" spans="2:36" ht="19.5" thickBot="1">
      <c r="B524" s="196"/>
      <c r="C524" s="164"/>
      <c r="D524" s="169"/>
      <c r="E524" s="173"/>
      <c r="F524" s="170"/>
      <c r="G524" s="169"/>
      <c r="H524" s="173"/>
      <c r="I524" s="170"/>
      <c r="J524" s="58"/>
      <c r="K524" s="231"/>
      <c r="L524" s="232"/>
      <c r="M524" s="169"/>
      <c r="N524" s="173"/>
      <c r="O524" s="170"/>
      <c r="P524" s="158"/>
      <c r="Q524" s="226"/>
      <c r="R524" s="155"/>
      <c r="S524" s="205"/>
      <c r="T524" s="155"/>
      <c r="U524" s="205"/>
      <c r="V524" s="155"/>
      <c r="AB524" s="44"/>
      <c r="AC524" s="1" t="str">
        <f>IF($Q524="","0",VLOOKUP($Q524,登録データ!$U$4:$V$19,2,FALSE))</f>
        <v>0</v>
      </c>
      <c r="AD524" s="1" t="str">
        <f t="shared" si="333"/>
        <v>00</v>
      </c>
      <c r="AE524" s="1" t="str">
        <f t="shared" si="334"/>
        <v/>
      </c>
      <c r="AF524" s="1" t="str">
        <f t="shared" si="331"/>
        <v>000000</v>
      </c>
      <c r="AG524" s="1" t="str">
        <f t="shared" si="332"/>
        <v/>
      </c>
      <c r="AH524" s="1">
        <f t="shared" si="335"/>
        <v>0</v>
      </c>
      <c r="AI524" s="197"/>
      <c r="AJ524" s="197"/>
    </row>
    <row r="525" spans="2:36" ht="19.5" thickTop="1">
      <c r="B525" s="122">
        <v>169</v>
      </c>
      <c r="C525" s="162"/>
      <c r="D525" s="165"/>
      <c r="E525" s="171"/>
      <c r="F525" s="166"/>
      <c r="G525" s="165"/>
      <c r="H525" s="171"/>
      <c r="I525" s="166"/>
      <c r="J525" s="55"/>
      <c r="K525" s="227"/>
      <c r="L525" s="228"/>
      <c r="M525" s="165"/>
      <c r="N525" s="171"/>
      <c r="O525" s="166"/>
      <c r="P525" s="156" t="s">
        <v>169</v>
      </c>
      <c r="Q525" s="159"/>
      <c r="R525" s="153"/>
      <c r="S525" s="156" t="str">
        <f t="shared" ref="S525" si="372">IF($Q525="","",IF(OR(RIGHT($Q525,1)="m",RIGHT($Q525,1)="H"),"分",""))</f>
        <v/>
      </c>
      <c r="T525" s="153"/>
      <c r="U525" s="156" t="str">
        <f t="shared" ref="U525" si="373">IF($Q525="","",IF(OR(RIGHT($Q525,1)="m",RIGHT($Q525,1)="H"),"秒","m"))</f>
        <v/>
      </c>
      <c r="V525" s="153"/>
      <c r="AB525" s="44"/>
      <c r="AC525" s="1" t="str">
        <f>IF($Q525="","0",VLOOKUP($Q525,登録データ!$U$4:$V$19,2,FALSE))</f>
        <v>0</v>
      </c>
      <c r="AD525" s="1" t="str">
        <f t="shared" si="333"/>
        <v>00</v>
      </c>
      <c r="AE525" s="1" t="str">
        <f t="shared" si="334"/>
        <v/>
      </c>
      <c r="AF525" s="1" t="str">
        <f t="shared" si="331"/>
        <v>000000</v>
      </c>
      <c r="AG525" s="1" t="str">
        <f t="shared" si="332"/>
        <v/>
      </c>
      <c r="AH525" s="1">
        <f t="shared" si="335"/>
        <v>0</v>
      </c>
      <c r="AI525" s="197" t="str">
        <f>IF($C525="","",IF($C525="@",0,IF(COUNTIF($C$21:$C$620,$C525)=1,0,1)))</f>
        <v/>
      </c>
      <c r="AJ525" s="197" t="str">
        <f>IF($M525="","",IF(OR($M525="東京都",$M525="北海道",$M525="大阪府",$M525="京都府",RIGHT($M525,1)="県"),0,1))</f>
        <v/>
      </c>
    </row>
    <row r="526" spans="2:36">
      <c r="B526" s="122"/>
      <c r="C526" s="163"/>
      <c r="D526" s="167"/>
      <c r="E526" s="172"/>
      <c r="F526" s="168"/>
      <c r="G526" s="167"/>
      <c r="H526" s="172"/>
      <c r="I526" s="168"/>
      <c r="J526" s="66"/>
      <c r="K526" s="229"/>
      <c r="L526" s="230"/>
      <c r="M526" s="167"/>
      <c r="N526" s="172"/>
      <c r="O526" s="168"/>
      <c r="P526" s="157"/>
      <c r="Q526" s="160"/>
      <c r="R526" s="154"/>
      <c r="S526" s="157"/>
      <c r="T526" s="154"/>
      <c r="U526" s="157"/>
      <c r="V526" s="154"/>
      <c r="AB526" s="44"/>
      <c r="AC526" s="1" t="str">
        <f>IF($Q526="","0",VLOOKUP($Q526,登録データ!$U$4:$V$19,2,FALSE))</f>
        <v>0</v>
      </c>
      <c r="AD526" s="1" t="str">
        <f t="shared" si="333"/>
        <v>00</v>
      </c>
      <c r="AE526" s="1" t="str">
        <f t="shared" si="334"/>
        <v/>
      </c>
      <c r="AF526" s="1" t="str">
        <f t="shared" si="331"/>
        <v>000000</v>
      </c>
      <c r="AG526" s="1" t="str">
        <f t="shared" si="332"/>
        <v/>
      </c>
      <c r="AH526" s="1">
        <f t="shared" si="335"/>
        <v>0</v>
      </c>
      <c r="AI526" s="197"/>
      <c r="AJ526" s="197"/>
    </row>
    <row r="527" spans="2:36" ht="19.5" thickBot="1">
      <c r="B527" s="196"/>
      <c r="C527" s="164"/>
      <c r="D527" s="169"/>
      <c r="E527" s="173"/>
      <c r="F527" s="170"/>
      <c r="G527" s="169"/>
      <c r="H527" s="173"/>
      <c r="I527" s="170"/>
      <c r="J527" s="58"/>
      <c r="K527" s="231"/>
      <c r="L527" s="232"/>
      <c r="M527" s="169"/>
      <c r="N527" s="173"/>
      <c r="O527" s="170"/>
      <c r="P527" s="158"/>
      <c r="Q527" s="226"/>
      <c r="R527" s="155"/>
      <c r="S527" s="205"/>
      <c r="T527" s="155"/>
      <c r="U527" s="205"/>
      <c r="V527" s="155"/>
      <c r="AB527" s="44"/>
      <c r="AC527" s="1" t="str">
        <f>IF($Q527="","0",VLOOKUP($Q527,登録データ!$U$4:$V$19,2,FALSE))</f>
        <v>0</v>
      </c>
      <c r="AD527" s="1" t="str">
        <f t="shared" si="333"/>
        <v>00</v>
      </c>
      <c r="AE527" s="1" t="str">
        <f t="shared" si="334"/>
        <v/>
      </c>
      <c r="AF527" s="1" t="str">
        <f t="shared" si="331"/>
        <v>000000</v>
      </c>
      <c r="AG527" s="1" t="str">
        <f t="shared" si="332"/>
        <v/>
      </c>
      <c r="AH527" s="1">
        <f t="shared" si="335"/>
        <v>0</v>
      </c>
      <c r="AI527" s="197"/>
      <c r="AJ527" s="197"/>
    </row>
    <row r="528" spans="2:36" ht="19.5" thickTop="1">
      <c r="B528" s="122">
        <v>170</v>
      </c>
      <c r="C528" s="162"/>
      <c r="D528" s="165"/>
      <c r="E528" s="171"/>
      <c r="F528" s="166"/>
      <c r="G528" s="165"/>
      <c r="H528" s="171"/>
      <c r="I528" s="166"/>
      <c r="J528" s="55"/>
      <c r="K528" s="227"/>
      <c r="L528" s="228"/>
      <c r="M528" s="165"/>
      <c r="N528" s="171"/>
      <c r="O528" s="166"/>
      <c r="P528" s="156" t="s">
        <v>169</v>
      </c>
      <c r="Q528" s="159"/>
      <c r="R528" s="153"/>
      <c r="S528" s="156" t="str">
        <f t="shared" ref="S528" si="374">IF($Q528="","",IF(OR(RIGHT($Q528,1)="m",RIGHT($Q528,1)="H"),"分",""))</f>
        <v/>
      </c>
      <c r="T528" s="153"/>
      <c r="U528" s="156" t="str">
        <f t="shared" ref="U528" si="375">IF($Q528="","",IF(OR(RIGHT($Q528,1)="m",RIGHT($Q528,1)="H"),"秒","m"))</f>
        <v/>
      </c>
      <c r="V528" s="153"/>
      <c r="AB528" s="44"/>
      <c r="AC528" s="1" t="str">
        <f>IF($Q528="","0",VLOOKUP($Q528,登録データ!$U$4:$V$19,2,FALSE))</f>
        <v>0</v>
      </c>
      <c r="AD528" s="1" t="str">
        <f t="shared" si="333"/>
        <v>00</v>
      </c>
      <c r="AE528" s="1" t="str">
        <f t="shared" si="334"/>
        <v/>
      </c>
      <c r="AF528" s="1" t="str">
        <f t="shared" si="331"/>
        <v>000000</v>
      </c>
      <c r="AG528" s="1" t="str">
        <f t="shared" si="332"/>
        <v/>
      </c>
      <c r="AH528" s="1">
        <f t="shared" si="335"/>
        <v>0</v>
      </c>
      <c r="AI528" s="197" t="str">
        <f>IF($C528="","",IF($C528="@",0,IF(COUNTIF($C$21:$C$620,$C528)=1,0,1)))</f>
        <v/>
      </c>
      <c r="AJ528" s="197" t="str">
        <f>IF($M528="","",IF(OR($M528="東京都",$M528="北海道",$M528="大阪府",$M528="京都府",RIGHT($M528,1)="県"),0,1))</f>
        <v/>
      </c>
    </row>
    <row r="529" spans="2:36">
      <c r="B529" s="122"/>
      <c r="C529" s="163"/>
      <c r="D529" s="167"/>
      <c r="E529" s="172"/>
      <c r="F529" s="168"/>
      <c r="G529" s="167"/>
      <c r="H529" s="172"/>
      <c r="I529" s="168"/>
      <c r="J529" s="66"/>
      <c r="K529" s="229"/>
      <c r="L529" s="230"/>
      <c r="M529" s="167"/>
      <c r="N529" s="172"/>
      <c r="O529" s="168"/>
      <c r="P529" s="157"/>
      <c r="Q529" s="160"/>
      <c r="R529" s="154"/>
      <c r="S529" s="157"/>
      <c r="T529" s="154"/>
      <c r="U529" s="157"/>
      <c r="V529" s="154"/>
      <c r="AB529" s="44"/>
      <c r="AC529" s="1" t="str">
        <f>IF($Q529="","0",VLOOKUP($Q529,登録データ!$U$4:$V$19,2,FALSE))</f>
        <v>0</v>
      </c>
      <c r="AD529" s="1" t="str">
        <f t="shared" si="333"/>
        <v>00</v>
      </c>
      <c r="AE529" s="1" t="str">
        <f t="shared" si="334"/>
        <v/>
      </c>
      <c r="AF529" s="1" t="str">
        <f t="shared" si="331"/>
        <v>000000</v>
      </c>
      <c r="AG529" s="1" t="str">
        <f t="shared" si="332"/>
        <v/>
      </c>
      <c r="AH529" s="1">
        <f t="shared" si="335"/>
        <v>0</v>
      </c>
      <c r="AI529" s="197"/>
      <c r="AJ529" s="197"/>
    </row>
    <row r="530" spans="2:36" ht="19.5" thickBot="1">
      <c r="B530" s="196"/>
      <c r="C530" s="164"/>
      <c r="D530" s="169"/>
      <c r="E530" s="173"/>
      <c r="F530" s="170"/>
      <c r="G530" s="169"/>
      <c r="H530" s="173"/>
      <c r="I530" s="170"/>
      <c r="J530" s="58"/>
      <c r="K530" s="231"/>
      <c r="L530" s="232"/>
      <c r="M530" s="169"/>
      <c r="N530" s="173"/>
      <c r="O530" s="170"/>
      <c r="P530" s="158"/>
      <c r="Q530" s="226"/>
      <c r="R530" s="155"/>
      <c r="S530" s="205"/>
      <c r="T530" s="155"/>
      <c r="U530" s="205"/>
      <c r="V530" s="155"/>
      <c r="AB530" s="44"/>
      <c r="AC530" s="1" t="str">
        <f>IF($Q530="","0",VLOOKUP($Q530,登録データ!$U$4:$V$19,2,FALSE))</f>
        <v>0</v>
      </c>
      <c r="AD530" s="1" t="str">
        <f t="shared" si="333"/>
        <v>00</v>
      </c>
      <c r="AE530" s="1" t="str">
        <f t="shared" si="334"/>
        <v/>
      </c>
      <c r="AF530" s="1" t="str">
        <f t="shared" si="331"/>
        <v>000000</v>
      </c>
      <c r="AG530" s="1" t="str">
        <f t="shared" si="332"/>
        <v/>
      </c>
      <c r="AH530" s="1">
        <f t="shared" si="335"/>
        <v>0</v>
      </c>
      <c r="AI530" s="197"/>
      <c r="AJ530" s="197"/>
    </row>
    <row r="531" spans="2:36" ht="19.5" thickTop="1">
      <c r="B531" s="122">
        <v>171</v>
      </c>
      <c r="C531" s="162"/>
      <c r="D531" s="165"/>
      <c r="E531" s="171"/>
      <c r="F531" s="166"/>
      <c r="G531" s="165"/>
      <c r="H531" s="171"/>
      <c r="I531" s="166"/>
      <c r="J531" s="55"/>
      <c r="K531" s="227"/>
      <c r="L531" s="228"/>
      <c r="M531" s="165"/>
      <c r="N531" s="171"/>
      <c r="O531" s="166"/>
      <c r="P531" s="156" t="s">
        <v>169</v>
      </c>
      <c r="Q531" s="159"/>
      <c r="R531" s="153"/>
      <c r="S531" s="156" t="str">
        <f t="shared" ref="S531" si="376">IF($Q531="","",IF(OR(RIGHT($Q531,1)="m",RIGHT($Q531,1)="H"),"分",""))</f>
        <v/>
      </c>
      <c r="T531" s="153"/>
      <c r="U531" s="156" t="str">
        <f t="shared" ref="U531" si="377">IF($Q531="","",IF(OR(RIGHT($Q531,1)="m",RIGHT($Q531,1)="H"),"秒","m"))</f>
        <v/>
      </c>
      <c r="V531" s="153"/>
      <c r="AB531" s="44"/>
      <c r="AC531" s="1" t="str">
        <f>IF($Q531="","0",VLOOKUP($Q531,登録データ!$U$4:$V$19,2,FALSE))</f>
        <v>0</v>
      </c>
      <c r="AD531" s="1" t="str">
        <f t="shared" si="333"/>
        <v>00</v>
      </c>
      <c r="AE531" s="1" t="str">
        <f t="shared" si="334"/>
        <v/>
      </c>
      <c r="AF531" s="1" t="str">
        <f t="shared" si="331"/>
        <v>000000</v>
      </c>
      <c r="AG531" s="1" t="str">
        <f t="shared" si="332"/>
        <v/>
      </c>
      <c r="AH531" s="1">
        <f t="shared" si="335"/>
        <v>0</v>
      </c>
      <c r="AI531" s="197" t="str">
        <f>IF($C531="","",IF($C531="@",0,IF(COUNTIF($C$21:$C$620,$C531)=1,0,1)))</f>
        <v/>
      </c>
      <c r="AJ531" s="197" t="str">
        <f>IF($M531="","",IF(OR($M531="東京都",$M531="北海道",$M531="大阪府",$M531="京都府",RIGHT($M531,1)="県"),0,1))</f>
        <v/>
      </c>
    </row>
    <row r="532" spans="2:36">
      <c r="B532" s="122"/>
      <c r="C532" s="163"/>
      <c r="D532" s="167"/>
      <c r="E532" s="172"/>
      <c r="F532" s="168"/>
      <c r="G532" s="167"/>
      <c r="H532" s="172"/>
      <c r="I532" s="168"/>
      <c r="J532" s="66"/>
      <c r="K532" s="229"/>
      <c r="L532" s="230"/>
      <c r="M532" s="167"/>
      <c r="N532" s="172"/>
      <c r="O532" s="168"/>
      <c r="P532" s="157"/>
      <c r="Q532" s="160"/>
      <c r="R532" s="154"/>
      <c r="S532" s="157"/>
      <c r="T532" s="154"/>
      <c r="U532" s="157"/>
      <c r="V532" s="154"/>
      <c r="AB532" s="44"/>
      <c r="AC532" s="1" t="str">
        <f>IF($Q532="","0",VLOOKUP($Q532,登録データ!$U$4:$V$19,2,FALSE))</f>
        <v>0</v>
      </c>
      <c r="AD532" s="1" t="str">
        <f t="shared" si="333"/>
        <v>00</v>
      </c>
      <c r="AE532" s="1" t="str">
        <f t="shared" si="334"/>
        <v/>
      </c>
      <c r="AF532" s="1" t="str">
        <f t="shared" si="331"/>
        <v>000000</v>
      </c>
      <c r="AG532" s="1" t="str">
        <f t="shared" si="332"/>
        <v/>
      </c>
      <c r="AH532" s="1">
        <f t="shared" si="335"/>
        <v>0</v>
      </c>
      <c r="AI532" s="197"/>
      <c r="AJ532" s="197"/>
    </row>
    <row r="533" spans="2:36" ht="19.5" thickBot="1">
      <c r="B533" s="196"/>
      <c r="C533" s="164"/>
      <c r="D533" s="169"/>
      <c r="E533" s="173"/>
      <c r="F533" s="170"/>
      <c r="G533" s="169"/>
      <c r="H533" s="173"/>
      <c r="I533" s="170"/>
      <c r="J533" s="58"/>
      <c r="K533" s="231"/>
      <c r="L533" s="232"/>
      <c r="M533" s="169"/>
      <c r="N533" s="173"/>
      <c r="O533" s="170"/>
      <c r="P533" s="158"/>
      <c r="Q533" s="226"/>
      <c r="R533" s="155"/>
      <c r="S533" s="205"/>
      <c r="T533" s="155"/>
      <c r="U533" s="205"/>
      <c r="V533" s="155"/>
      <c r="AB533" s="44"/>
      <c r="AC533" s="1" t="str">
        <f>IF($Q533="","0",VLOOKUP($Q533,登録データ!$U$4:$V$19,2,FALSE))</f>
        <v>0</v>
      </c>
      <c r="AD533" s="1" t="str">
        <f t="shared" si="333"/>
        <v>00</v>
      </c>
      <c r="AE533" s="1" t="str">
        <f t="shared" si="334"/>
        <v/>
      </c>
      <c r="AF533" s="1" t="str">
        <f t="shared" ref="AF533:AF596" si="378">IF($AE533=2,IF($T533="","0000",CONCATENATE(RIGHT($T533+100,2),$AD533)),IF($T533="","000000",CONCATENATE(RIGHT($R533+100,2),RIGHT($T533+100,2),$AD533)))</f>
        <v>000000</v>
      </c>
      <c r="AG533" s="1" t="str">
        <f t="shared" ref="AG533:AG596" si="379">IF($Q533="","",CONCATENATE($AC533," ",IF($AE533=1,RIGHT($AF533+10000000,7),RIGHT($AF533+100000,5))))</f>
        <v/>
      </c>
      <c r="AH533" s="1">
        <f t="shared" si="335"/>
        <v>0</v>
      </c>
      <c r="AI533" s="197"/>
      <c r="AJ533" s="197"/>
    </row>
    <row r="534" spans="2:36" ht="19.5" thickTop="1">
      <c r="B534" s="122">
        <v>172</v>
      </c>
      <c r="C534" s="162"/>
      <c r="D534" s="165"/>
      <c r="E534" s="171"/>
      <c r="F534" s="166"/>
      <c r="G534" s="165"/>
      <c r="H534" s="171"/>
      <c r="I534" s="166"/>
      <c r="J534" s="55"/>
      <c r="K534" s="227"/>
      <c r="L534" s="228"/>
      <c r="M534" s="165"/>
      <c r="N534" s="171"/>
      <c r="O534" s="166"/>
      <c r="P534" s="156" t="s">
        <v>169</v>
      </c>
      <c r="Q534" s="159"/>
      <c r="R534" s="153"/>
      <c r="S534" s="156" t="str">
        <f t="shared" ref="S534" si="380">IF($Q534="","",IF(OR(RIGHT($Q534,1)="m",RIGHT($Q534,1)="H"),"分",""))</f>
        <v/>
      </c>
      <c r="T534" s="153"/>
      <c r="U534" s="156" t="str">
        <f t="shared" ref="U534" si="381">IF($Q534="","",IF(OR(RIGHT($Q534,1)="m",RIGHT($Q534,1)="H"),"秒","m"))</f>
        <v/>
      </c>
      <c r="V534" s="153"/>
      <c r="AB534" s="44"/>
      <c r="AC534" s="1" t="str">
        <f>IF($Q534="","0",VLOOKUP($Q534,登録データ!$U$4:$V$19,2,FALSE))</f>
        <v>0</v>
      </c>
      <c r="AD534" s="1" t="str">
        <f t="shared" ref="AD534:AD597" si="382">IF($V534="","00",IF(LEN($V534)=1,$V534*10,$V534))</f>
        <v>00</v>
      </c>
      <c r="AE534" s="1" t="str">
        <f t="shared" ref="AE534:AE597" si="383">IF($Q534="","",IF(OR(RIGHT($Q534,1)="m",RIGHT($Q534,1)="H"),1,2))</f>
        <v/>
      </c>
      <c r="AF534" s="1" t="str">
        <f t="shared" si="378"/>
        <v>000000</v>
      </c>
      <c r="AG534" s="1" t="str">
        <f t="shared" si="379"/>
        <v/>
      </c>
      <c r="AH534" s="1">
        <f t="shared" ref="AH534:AH597" si="384">IF(OR(RIGHT($Q534,1)="m",RIGHT($Q534,1)="H",RIGHT($Q534,1)="W",RIGHT($Q534,1)="C"),IF(VALUE($T534)&gt;59,1,0),0)</f>
        <v>0</v>
      </c>
      <c r="AI534" s="197" t="str">
        <f>IF($C534="","",IF($C534="@",0,IF(COUNTIF($C$21:$C$620,$C534)=1,0,1)))</f>
        <v/>
      </c>
      <c r="AJ534" s="197" t="str">
        <f>IF($M534="","",IF(OR($M534="東京都",$M534="北海道",$M534="大阪府",$M534="京都府",RIGHT($M534,1)="県"),0,1))</f>
        <v/>
      </c>
    </row>
    <row r="535" spans="2:36">
      <c r="B535" s="122"/>
      <c r="C535" s="163"/>
      <c r="D535" s="167"/>
      <c r="E535" s="172"/>
      <c r="F535" s="168"/>
      <c r="G535" s="167"/>
      <c r="H535" s="172"/>
      <c r="I535" s="168"/>
      <c r="J535" s="66"/>
      <c r="K535" s="229"/>
      <c r="L535" s="230"/>
      <c r="M535" s="167"/>
      <c r="N535" s="172"/>
      <c r="O535" s="168"/>
      <c r="P535" s="157"/>
      <c r="Q535" s="160"/>
      <c r="R535" s="154"/>
      <c r="S535" s="157"/>
      <c r="T535" s="154"/>
      <c r="U535" s="157"/>
      <c r="V535" s="154"/>
      <c r="AB535" s="44"/>
      <c r="AC535" s="1" t="str">
        <f>IF($Q535="","0",VLOOKUP($Q535,登録データ!$U$4:$V$19,2,FALSE))</f>
        <v>0</v>
      </c>
      <c r="AD535" s="1" t="str">
        <f t="shared" si="382"/>
        <v>00</v>
      </c>
      <c r="AE535" s="1" t="str">
        <f t="shared" si="383"/>
        <v/>
      </c>
      <c r="AF535" s="1" t="str">
        <f t="shared" si="378"/>
        <v>000000</v>
      </c>
      <c r="AG535" s="1" t="str">
        <f t="shared" si="379"/>
        <v/>
      </c>
      <c r="AH535" s="1">
        <f t="shared" si="384"/>
        <v>0</v>
      </c>
      <c r="AI535" s="197"/>
      <c r="AJ535" s="197"/>
    </row>
    <row r="536" spans="2:36" ht="19.5" thickBot="1">
      <c r="B536" s="196"/>
      <c r="C536" s="164"/>
      <c r="D536" s="169"/>
      <c r="E536" s="173"/>
      <c r="F536" s="170"/>
      <c r="G536" s="169"/>
      <c r="H536" s="173"/>
      <c r="I536" s="170"/>
      <c r="J536" s="58"/>
      <c r="K536" s="231"/>
      <c r="L536" s="232"/>
      <c r="M536" s="169"/>
      <c r="N536" s="173"/>
      <c r="O536" s="170"/>
      <c r="P536" s="158"/>
      <c r="Q536" s="226"/>
      <c r="R536" s="155"/>
      <c r="S536" s="205"/>
      <c r="T536" s="155"/>
      <c r="U536" s="205"/>
      <c r="V536" s="155"/>
      <c r="AB536" s="44"/>
      <c r="AC536" s="1" t="str">
        <f>IF($Q536="","0",VLOOKUP($Q536,登録データ!$U$4:$V$19,2,FALSE))</f>
        <v>0</v>
      </c>
      <c r="AD536" s="1" t="str">
        <f t="shared" si="382"/>
        <v>00</v>
      </c>
      <c r="AE536" s="1" t="str">
        <f t="shared" si="383"/>
        <v/>
      </c>
      <c r="AF536" s="1" t="str">
        <f t="shared" si="378"/>
        <v>000000</v>
      </c>
      <c r="AG536" s="1" t="str">
        <f t="shared" si="379"/>
        <v/>
      </c>
      <c r="AH536" s="1">
        <f t="shared" si="384"/>
        <v>0</v>
      </c>
      <c r="AI536" s="197"/>
      <c r="AJ536" s="197"/>
    </row>
    <row r="537" spans="2:36" ht="19.5" thickTop="1">
      <c r="B537" s="122">
        <v>173</v>
      </c>
      <c r="C537" s="162"/>
      <c r="D537" s="165"/>
      <c r="E537" s="171"/>
      <c r="F537" s="166"/>
      <c r="G537" s="165"/>
      <c r="H537" s="171"/>
      <c r="I537" s="166"/>
      <c r="J537" s="55"/>
      <c r="K537" s="227"/>
      <c r="L537" s="228"/>
      <c r="M537" s="165"/>
      <c r="N537" s="171"/>
      <c r="O537" s="166"/>
      <c r="P537" s="156" t="s">
        <v>169</v>
      </c>
      <c r="Q537" s="159"/>
      <c r="R537" s="153"/>
      <c r="S537" s="156" t="str">
        <f t="shared" ref="S537" si="385">IF($Q537="","",IF(OR(RIGHT($Q537,1)="m",RIGHT($Q537,1)="H"),"分",""))</f>
        <v/>
      </c>
      <c r="T537" s="153"/>
      <c r="U537" s="156" t="str">
        <f t="shared" ref="U537" si="386">IF($Q537="","",IF(OR(RIGHT($Q537,1)="m",RIGHT($Q537,1)="H"),"秒","m"))</f>
        <v/>
      </c>
      <c r="V537" s="153"/>
      <c r="AB537" s="44"/>
      <c r="AC537" s="1" t="str">
        <f>IF($Q537="","0",VLOOKUP($Q537,登録データ!$U$4:$V$19,2,FALSE))</f>
        <v>0</v>
      </c>
      <c r="AD537" s="1" t="str">
        <f t="shared" si="382"/>
        <v>00</v>
      </c>
      <c r="AE537" s="1" t="str">
        <f t="shared" si="383"/>
        <v/>
      </c>
      <c r="AF537" s="1" t="str">
        <f t="shared" si="378"/>
        <v>000000</v>
      </c>
      <c r="AG537" s="1" t="str">
        <f t="shared" si="379"/>
        <v/>
      </c>
      <c r="AH537" s="1">
        <f t="shared" si="384"/>
        <v>0</v>
      </c>
      <c r="AI537" s="197" t="str">
        <f>IF($C537="","",IF($C537="@",0,IF(COUNTIF($C$21:$C$620,$C537)=1,0,1)))</f>
        <v/>
      </c>
      <c r="AJ537" s="197" t="str">
        <f>IF($M537="","",IF(OR($M537="東京都",$M537="北海道",$M537="大阪府",$M537="京都府",RIGHT($M537,1)="県"),0,1))</f>
        <v/>
      </c>
    </row>
    <row r="538" spans="2:36">
      <c r="B538" s="122"/>
      <c r="C538" s="163"/>
      <c r="D538" s="167"/>
      <c r="E538" s="172"/>
      <c r="F538" s="168"/>
      <c r="G538" s="167"/>
      <c r="H538" s="172"/>
      <c r="I538" s="168"/>
      <c r="J538" s="66"/>
      <c r="K538" s="229"/>
      <c r="L538" s="230"/>
      <c r="M538" s="167"/>
      <c r="N538" s="172"/>
      <c r="O538" s="168"/>
      <c r="P538" s="157"/>
      <c r="Q538" s="160"/>
      <c r="R538" s="154"/>
      <c r="S538" s="157"/>
      <c r="T538" s="154"/>
      <c r="U538" s="157"/>
      <c r="V538" s="154"/>
      <c r="AB538" s="44"/>
      <c r="AC538" s="1" t="str">
        <f>IF($Q538="","0",VLOOKUP($Q538,登録データ!$U$4:$V$19,2,FALSE))</f>
        <v>0</v>
      </c>
      <c r="AD538" s="1" t="str">
        <f t="shared" si="382"/>
        <v>00</v>
      </c>
      <c r="AE538" s="1" t="str">
        <f t="shared" si="383"/>
        <v/>
      </c>
      <c r="AF538" s="1" t="str">
        <f t="shared" si="378"/>
        <v>000000</v>
      </c>
      <c r="AG538" s="1" t="str">
        <f t="shared" si="379"/>
        <v/>
      </c>
      <c r="AH538" s="1">
        <f t="shared" si="384"/>
        <v>0</v>
      </c>
      <c r="AI538" s="197"/>
      <c r="AJ538" s="197"/>
    </row>
    <row r="539" spans="2:36" ht="19.5" thickBot="1">
      <c r="B539" s="196"/>
      <c r="C539" s="164"/>
      <c r="D539" s="169"/>
      <c r="E539" s="173"/>
      <c r="F539" s="170"/>
      <c r="G539" s="169"/>
      <c r="H539" s="173"/>
      <c r="I539" s="170"/>
      <c r="J539" s="58"/>
      <c r="K539" s="231"/>
      <c r="L539" s="232"/>
      <c r="M539" s="169"/>
      <c r="N539" s="173"/>
      <c r="O539" s="170"/>
      <c r="P539" s="158"/>
      <c r="Q539" s="226"/>
      <c r="R539" s="155"/>
      <c r="S539" s="205"/>
      <c r="T539" s="155"/>
      <c r="U539" s="205"/>
      <c r="V539" s="155"/>
      <c r="AB539" s="44"/>
      <c r="AC539" s="1" t="str">
        <f>IF($Q539="","0",VLOOKUP($Q539,登録データ!$U$4:$V$19,2,FALSE))</f>
        <v>0</v>
      </c>
      <c r="AD539" s="1" t="str">
        <f t="shared" si="382"/>
        <v>00</v>
      </c>
      <c r="AE539" s="1" t="str">
        <f t="shared" si="383"/>
        <v/>
      </c>
      <c r="AF539" s="1" t="str">
        <f t="shared" si="378"/>
        <v>000000</v>
      </c>
      <c r="AG539" s="1" t="str">
        <f t="shared" si="379"/>
        <v/>
      </c>
      <c r="AH539" s="1">
        <f t="shared" si="384"/>
        <v>0</v>
      </c>
      <c r="AI539" s="197"/>
      <c r="AJ539" s="197"/>
    </row>
    <row r="540" spans="2:36" ht="19.5" thickTop="1">
      <c r="B540" s="122">
        <v>174</v>
      </c>
      <c r="C540" s="162"/>
      <c r="D540" s="165"/>
      <c r="E540" s="171"/>
      <c r="F540" s="166"/>
      <c r="G540" s="165"/>
      <c r="H540" s="171"/>
      <c r="I540" s="166"/>
      <c r="J540" s="55"/>
      <c r="K540" s="227"/>
      <c r="L540" s="228"/>
      <c r="M540" s="165"/>
      <c r="N540" s="171"/>
      <c r="O540" s="166"/>
      <c r="P540" s="156" t="s">
        <v>169</v>
      </c>
      <c r="Q540" s="159"/>
      <c r="R540" s="153"/>
      <c r="S540" s="156" t="str">
        <f t="shared" ref="S540" si="387">IF($Q540="","",IF(OR(RIGHT($Q540,1)="m",RIGHT($Q540,1)="H"),"分",""))</f>
        <v/>
      </c>
      <c r="T540" s="153"/>
      <c r="U540" s="156" t="str">
        <f t="shared" ref="U540" si="388">IF($Q540="","",IF(OR(RIGHT($Q540,1)="m",RIGHT($Q540,1)="H"),"秒","m"))</f>
        <v/>
      </c>
      <c r="V540" s="153"/>
      <c r="AB540" s="44"/>
      <c r="AC540" s="1" t="str">
        <f>IF($Q540="","0",VLOOKUP($Q540,登録データ!$U$4:$V$19,2,FALSE))</f>
        <v>0</v>
      </c>
      <c r="AD540" s="1" t="str">
        <f t="shared" si="382"/>
        <v>00</v>
      </c>
      <c r="AE540" s="1" t="str">
        <f t="shared" si="383"/>
        <v/>
      </c>
      <c r="AF540" s="1" t="str">
        <f t="shared" si="378"/>
        <v>000000</v>
      </c>
      <c r="AG540" s="1" t="str">
        <f t="shared" si="379"/>
        <v/>
      </c>
      <c r="AH540" s="1">
        <f t="shared" si="384"/>
        <v>0</v>
      </c>
      <c r="AI540" s="197" t="str">
        <f>IF($C540="","",IF($C540="@",0,IF(COUNTIF($C$21:$C$620,$C540)=1,0,1)))</f>
        <v/>
      </c>
      <c r="AJ540" s="197" t="str">
        <f>IF($M540="","",IF(OR($M540="東京都",$M540="北海道",$M540="大阪府",$M540="京都府",RIGHT($M540,1)="県"),0,1))</f>
        <v/>
      </c>
    </row>
    <row r="541" spans="2:36">
      <c r="B541" s="122"/>
      <c r="C541" s="163"/>
      <c r="D541" s="167"/>
      <c r="E541" s="172"/>
      <c r="F541" s="168"/>
      <c r="G541" s="167"/>
      <c r="H541" s="172"/>
      <c r="I541" s="168"/>
      <c r="J541" s="66"/>
      <c r="K541" s="229"/>
      <c r="L541" s="230"/>
      <c r="M541" s="167"/>
      <c r="N541" s="172"/>
      <c r="O541" s="168"/>
      <c r="P541" s="157"/>
      <c r="Q541" s="160"/>
      <c r="R541" s="154"/>
      <c r="S541" s="157"/>
      <c r="T541" s="154"/>
      <c r="U541" s="157"/>
      <c r="V541" s="154"/>
      <c r="AB541" s="44"/>
      <c r="AC541" s="1" t="str">
        <f>IF($Q541="","0",VLOOKUP($Q541,登録データ!$U$4:$V$19,2,FALSE))</f>
        <v>0</v>
      </c>
      <c r="AD541" s="1" t="str">
        <f t="shared" si="382"/>
        <v>00</v>
      </c>
      <c r="AE541" s="1" t="str">
        <f t="shared" si="383"/>
        <v/>
      </c>
      <c r="AF541" s="1" t="str">
        <f t="shared" si="378"/>
        <v>000000</v>
      </c>
      <c r="AG541" s="1" t="str">
        <f t="shared" si="379"/>
        <v/>
      </c>
      <c r="AH541" s="1">
        <f t="shared" si="384"/>
        <v>0</v>
      </c>
      <c r="AI541" s="197"/>
      <c r="AJ541" s="197"/>
    </row>
    <row r="542" spans="2:36" ht="19.5" thickBot="1">
      <c r="B542" s="196"/>
      <c r="C542" s="164"/>
      <c r="D542" s="169"/>
      <c r="E542" s="173"/>
      <c r="F542" s="170"/>
      <c r="G542" s="169"/>
      <c r="H542" s="173"/>
      <c r="I542" s="170"/>
      <c r="J542" s="58"/>
      <c r="K542" s="231"/>
      <c r="L542" s="232"/>
      <c r="M542" s="169"/>
      <c r="N542" s="173"/>
      <c r="O542" s="170"/>
      <c r="P542" s="158"/>
      <c r="Q542" s="226"/>
      <c r="R542" s="155"/>
      <c r="S542" s="205"/>
      <c r="T542" s="155"/>
      <c r="U542" s="205"/>
      <c r="V542" s="155"/>
      <c r="AB542" s="44"/>
      <c r="AC542" s="1" t="str">
        <f>IF($Q542="","0",VLOOKUP($Q542,登録データ!$U$4:$V$19,2,FALSE))</f>
        <v>0</v>
      </c>
      <c r="AD542" s="1" t="str">
        <f t="shared" si="382"/>
        <v>00</v>
      </c>
      <c r="AE542" s="1" t="str">
        <f t="shared" si="383"/>
        <v/>
      </c>
      <c r="AF542" s="1" t="str">
        <f t="shared" si="378"/>
        <v>000000</v>
      </c>
      <c r="AG542" s="1" t="str">
        <f t="shared" si="379"/>
        <v/>
      </c>
      <c r="AH542" s="1">
        <f t="shared" si="384"/>
        <v>0</v>
      </c>
      <c r="AI542" s="197"/>
      <c r="AJ542" s="197"/>
    </row>
    <row r="543" spans="2:36" ht="19.5" thickTop="1">
      <c r="B543" s="122">
        <v>175</v>
      </c>
      <c r="C543" s="162"/>
      <c r="D543" s="165"/>
      <c r="E543" s="171"/>
      <c r="F543" s="166"/>
      <c r="G543" s="165"/>
      <c r="H543" s="171"/>
      <c r="I543" s="166"/>
      <c r="J543" s="55"/>
      <c r="K543" s="227"/>
      <c r="L543" s="228"/>
      <c r="M543" s="165"/>
      <c r="N543" s="171"/>
      <c r="O543" s="166"/>
      <c r="P543" s="156" t="s">
        <v>169</v>
      </c>
      <c r="Q543" s="159"/>
      <c r="R543" s="153"/>
      <c r="S543" s="156" t="str">
        <f t="shared" ref="S543" si="389">IF($Q543="","",IF(OR(RIGHT($Q543,1)="m",RIGHT($Q543,1)="H"),"分",""))</f>
        <v/>
      </c>
      <c r="T543" s="153"/>
      <c r="U543" s="156" t="str">
        <f t="shared" ref="U543" si="390">IF($Q543="","",IF(OR(RIGHT($Q543,1)="m",RIGHT($Q543,1)="H"),"秒","m"))</f>
        <v/>
      </c>
      <c r="V543" s="153"/>
      <c r="AB543" s="44"/>
      <c r="AC543" s="1" t="str">
        <f>IF($Q543="","0",VLOOKUP($Q543,登録データ!$U$4:$V$19,2,FALSE))</f>
        <v>0</v>
      </c>
      <c r="AD543" s="1" t="str">
        <f t="shared" si="382"/>
        <v>00</v>
      </c>
      <c r="AE543" s="1" t="str">
        <f t="shared" si="383"/>
        <v/>
      </c>
      <c r="AF543" s="1" t="str">
        <f t="shared" si="378"/>
        <v>000000</v>
      </c>
      <c r="AG543" s="1" t="str">
        <f t="shared" si="379"/>
        <v/>
      </c>
      <c r="AH543" s="1">
        <f t="shared" si="384"/>
        <v>0</v>
      </c>
      <c r="AI543" s="197" t="str">
        <f>IF($C543="","",IF($C543="@",0,IF(COUNTIF($C$21:$C$620,$C543)=1,0,1)))</f>
        <v/>
      </c>
      <c r="AJ543" s="197" t="str">
        <f>IF($M543="","",IF(OR($M543="東京都",$M543="北海道",$M543="大阪府",$M543="京都府",RIGHT($M543,1)="県"),0,1))</f>
        <v/>
      </c>
    </row>
    <row r="544" spans="2:36">
      <c r="B544" s="122"/>
      <c r="C544" s="163"/>
      <c r="D544" s="167"/>
      <c r="E544" s="172"/>
      <c r="F544" s="168"/>
      <c r="G544" s="167"/>
      <c r="H544" s="172"/>
      <c r="I544" s="168"/>
      <c r="J544" s="66"/>
      <c r="K544" s="229"/>
      <c r="L544" s="230"/>
      <c r="M544" s="167"/>
      <c r="N544" s="172"/>
      <c r="O544" s="168"/>
      <c r="P544" s="157"/>
      <c r="Q544" s="160"/>
      <c r="R544" s="154"/>
      <c r="S544" s="157"/>
      <c r="T544" s="154"/>
      <c r="U544" s="157"/>
      <c r="V544" s="154"/>
      <c r="AB544" s="44"/>
      <c r="AC544" s="1" t="str">
        <f>IF($Q544="","0",VLOOKUP($Q544,登録データ!$U$4:$V$19,2,FALSE))</f>
        <v>0</v>
      </c>
      <c r="AD544" s="1" t="str">
        <f t="shared" si="382"/>
        <v>00</v>
      </c>
      <c r="AE544" s="1" t="str">
        <f t="shared" si="383"/>
        <v/>
      </c>
      <c r="AF544" s="1" t="str">
        <f t="shared" si="378"/>
        <v>000000</v>
      </c>
      <c r="AG544" s="1" t="str">
        <f t="shared" si="379"/>
        <v/>
      </c>
      <c r="AH544" s="1">
        <f t="shared" si="384"/>
        <v>0</v>
      </c>
      <c r="AI544" s="197"/>
      <c r="AJ544" s="197"/>
    </row>
    <row r="545" spans="2:36" ht="19.5" thickBot="1">
      <c r="B545" s="196"/>
      <c r="C545" s="164"/>
      <c r="D545" s="169"/>
      <c r="E545" s="173"/>
      <c r="F545" s="170"/>
      <c r="G545" s="169"/>
      <c r="H545" s="173"/>
      <c r="I545" s="170"/>
      <c r="J545" s="58"/>
      <c r="K545" s="231"/>
      <c r="L545" s="232"/>
      <c r="M545" s="169"/>
      <c r="N545" s="173"/>
      <c r="O545" s="170"/>
      <c r="P545" s="158"/>
      <c r="Q545" s="226"/>
      <c r="R545" s="155"/>
      <c r="S545" s="205"/>
      <c r="T545" s="155"/>
      <c r="U545" s="205"/>
      <c r="V545" s="155"/>
      <c r="AB545" s="44"/>
      <c r="AC545" s="1" t="str">
        <f>IF($Q545="","0",VLOOKUP($Q545,登録データ!$U$4:$V$19,2,FALSE))</f>
        <v>0</v>
      </c>
      <c r="AD545" s="1" t="str">
        <f t="shared" si="382"/>
        <v>00</v>
      </c>
      <c r="AE545" s="1" t="str">
        <f t="shared" si="383"/>
        <v/>
      </c>
      <c r="AF545" s="1" t="str">
        <f t="shared" si="378"/>
        <v>000000</v>
      </c>
      <c r="AG545" s="1" t="str">
        <f t="shared" si="379"/>
        <v/>
      </c>
      <c r="AH545" s="1">
        <f t="shared" si="384"/>
        <v>0</v>
      </c>
      <c r="AI545" s="197"/>
      <c r="AJ545" s="197"/>
    </row>
    <row r="546" spans="2:36" ht="19.5" thickTop="1">
      <c r="B546" s="122">
        <v>176</v>
      </c>
      <c r="C546" s="162"/>
      <c r="D546" s="165"/>
      <c r="E546" s="171"/>
      <c r="F546" s="166"/>
      <c r="G546" s="165"/>
      <c r="H546" s="171"/>
      <c r="I546" s="166"/>
      <c r="J546" s="55"/>
      <c r="K546" s="227"/>
      <c r="L546" s="228"/>
      <c r="M546" s="165"/>
      <c r="N546" s="171"/>
      <c r="O546" s="166"/>
      <c r="P546" s="156" t="s">
        <v>169</v>
      </c>
      <c r="Q546" s="159"/>
      <c r="R546" s="153"/>
      <c r="S546" s="156" t="str">
        <f t="shared" ref="S546" si="391">IF($Q546="","",IF(OR(RIGHT($Q546,1)="m",RIGHT($Q546,1)="H"),"分",""))</f>
        <v/>
      </c>
      <c r="T546" s="153"/>
      <c r="U546" s="156" t="str">
        <f t="shared" ref="U546" si="392">IF($Q546="","",IF(OR(RIGHT($Q546,1)="m",RIGHT($Q546,1)="H"),"秒","m"))</f>
        <v/>
      </c>
      <c r="V546" s="153"/>
      <c r="AB546" s="44"/>
      <c r="AC546" s="1" t="str">
        <f>IF($Q546="","0",VLOOKUP($Q546,登録データ!$U$4:$V$19,2,FALSE))</f>
        <v>0</v>
      </c>
      <c r="AD546" s="1" t="str">
        <f t="shared" si="382"/>
        <v>00</v>
      </c>
      <c r="AE546" s="1" t="str">
        <f t="shared" si="383"/>
        <v/>
      </c>
      <c r="AF546" s="1" t="str">
        <f t="shared" si="378"/>
        <v>000000</v>
      </c>
      <c r="AG546" s="1" t="str">
        <f t="shared" si="379"/>
        <v/>
      </c>
      <c r="AH546" s="1">
        <f t="shared" si="384"/>
        <v>0</v>
      </c>
      <c r="AI546" s="197" t="str">
        <f>IF($C546="","",IF($C546="@",0,IF(COUNTIF($C$21:$C$620,$C546)=1,0,1)))</f>
        <v/>
      </c>
      <c r="AJ546" s="197" t="str">
        <f>IF($M546="","",IF(OR($M546="東京都",$M546="北海道",$M546="大阪府",$M546="京都府",RIGHT($M546,1)="県"),0,1))</f>
        <v/>
      </c>
    </row>
    <row r="547" spans="2:36">
      <c r="B547" s="122"/>
      <c r="C547" s="163"/>
      <c r="D547" s="167"/>
      <c r="E547" s="172"/>
      <c r="F547" s="168"/>
      <c r="G547" s="167"/>
      <c r="H547" s="172"/>
      <c r="I547" s="168"/>
      <c r="J547" s="66"/>
      <c r="K547" s="229"/>
      <c r="L547" s="230"/>
      <c r="M547" s="167"/>
      <c r="N547" s="172"/>
      <c r="O547" s="168"/>
      <c r="P547" s="157"/>
      <c r="Q547" s="160"/>
      <c r="R547" s="154"/>
      <c r="S547" s="157"/>
      <c r="T547" s="154"/>
      <c r="U547" s="157"/>
      <c r="V547" s="154"/>
      <c r="AB547" s="44"/>
      <c r="AC547" s="1" t="str">
        <f>IF($Q547="","0",VLOOKUP($Q547,登録データ!$U$4:$V$19,2,FALSE))</f>
        <v>0</v>
      </c>
      <c r="AD547" s="1" t="str">
        <f t="shared" si="382"/>
        <v>00</v>
      </c>
      <c r="AE547" s="1" t="str">
        <f t="shared" si="383"/>
        <v/>
      </c>
      <c r="AF547" s="1" t="str">
        <f t="shared" si="378"/>
        <v>000000</v>
      </c>
      <c r="AG547" s="1" t="str">
        <f t="shared" si="379"/>
        <v/>
      </c>
      <c r="AH547" s="1">
        <f t="shared" si="384"/>
        <v>0</v>
      </c>
      <c r="AI547" s="197"/>
      <c r="AJ547" s="197"/>
    </row>
    <row r="548" spans="2:36" ht="19.5" thickBot="1">
      <c r="B548" s="196"/>
      <c r="C548" s="164"/>
      <c r="D548" s="169"/>
      <c r="E548" s="173"/>
      <c r="F548" s="170"/>
      <c r="G548" s="169"/>
      <c r="H548" s="173"/>
      <c r="I548" s="170"/>
      <c r="J548" s="58"/>
      <c r="K548" s="231"/>
      <c r="L548" s="232"/>
      <c r="M548" s="169"/>
      <c r="N548" s="173"/>
      <c r="O548" s="170"/>
      <c r="P548" s="158"/>
      <c r="Q548" s="226"/>
      <c r="R548" s="155"/>
      <c r="S548" s="205"/>
      <c r="T548" s="155"/>
      <c r="U548" s="205"/>
      <c r="V548" s="155"/>
      <c r="AB548" s="44"/>
      <c r="AC548" s="1" t="str">
        <f>IF($Q548="","0",VLOOKUP($Q548,登録データ!$U$4:$V$19,2,FALSE))</f>
        <v>0</v>
      </c>
      <c r="AD548" s="1" t="str">
        <f t="shared" si="382"/>
        <v>00</v>
      </c>
      <c r="AE548" s="1" t="str">
        <f t="shared" si="383"/>
        <v/>
      </c>
      <c r="AF548" s="1" t="str">
        <f t="shared" si="378"/>
        <v>000000</v>
      </c>
      <c r="AG548" s="1" t="str">
        <f t="shared" si="379"/>
        <v/>
      </c>
      <c r="AH548" s="1">
        <f t="shared" si="384"/>
        <v>0</v>
      </c>
      <c r="AI548" s="197"/>
      <c r="AJ548" s="197"/>
    </row>
    <row r="549" spans="2:36" ht="19.5" thickTop="1">
      <c r="B549" s="122">
        <v>177</v>
      </c>
      <c r="C549" s="162"/>
      <c r="D549" s="165"/>
      <c r="E549" s="171"/>
      <c r="F549" s="166"/>
      <c r="G549" s="165"/>
      <c r="H549" s="171"/>
      <c r="I549" s="166"/>
      <c r="J549" s="55"/>
      <c r="K549" s="227"/>
      <c r="L549" s="228"/>
      <c r="M549" s="165"/>
      <c r="N549" s="171"/>
      <c r="O549" s="166"/>
      <c r="P549" s="156" t="s">
        <v>169</v>
      </c>
      <c r="Q549" s="159"/>
      <c r="R549" s="153"/>
      <c r="S549" s="156" t="str">
        <f t="shared" ref="S549" si="393">IF($Q549="","",IF(OR(RIGHT($Q549,1)="m",RIGHT($Q549,1)="H"),"分",""))</f>
        <v/>
      </c>
      <c r="T549" s="153"/>
      <c r="U549" s="156" t="str">
        <f t="shared" ref="U549" si="394">IF($Q549="","",IF(OR(RIGHT($Q549,1)="m",RIGHT($Q549,1)="H"),"秒","m"))</f>
        <v/>
      </c>
      <c r="V549" s="153"/>
      <c r="AB549" s="44"/>
      <c r="AC549" s="1" t="str">
        <f>IF($Q549="","0",VLOOKUP($Q549,登録データ!$U$4:$V$19,2,FALSE))</f>
        <v>0</v>
      </c>
      <c r="AD549" s="1" t="str">
        <f t="shared" si="382"/>
        <v>00</v>
      </c>
      <c r="AE549" s="1" t="str">
        <f t="shared" si="383"/>
        <v/>
      </c>
      <c r="AF549" s="1" t="str">
        <f t="shared" si="378"/>
        <v>000000</v>
      </c>
      <c r="AG549" s="1" t="str">
        <f t="shared" si="379"/>
        <v/>
      </c>
      <c r="AH549" s="1">
        <f t="shared" si="384"/>
        <v>0</v>
      </c>
      <c r="AI549" s="197" t="str">
        <f>IF($C549="","",IF($C549="@",0,IF(COUNTIF($C$21:$C$620,$C549)=1,0,1)))</f>
        <v/>
      </c>
      <c r="AJ549" s="197" t="str">
        <f>IF($M549="","",IF(OR($M549="東京都",$M549="北海道",$M549="大阪府",$M549="京都府",RIGHT($M549,1)="県"),0,1))</f>
        <v/>
      </c>
    </row>
    <row r="550" spans="2:36">
      <c r="B550" s="122"/>
      <c r="C550" s="163"/>
      <c r="D550" s="167"/>
      <c r="E550" s="172"/>
      <c r="F550" s="168"/>
      <c r="G550" s="167"/>
      <c r="H550" s="172"/>
      <c r="I550" s="168"/>
      <c r="J550" s="66"/>
      <c r="K550" s="229"/>
      <c r="L550" s="230"/>
      <c r="M550" s="167"/>
      <c r="N550" s="172"/>
      <c r="O550" s="168"/>
      <c r="P550" s="157"/>
      <c r="Q550" s="160"/>
      <c r="R550" s="154"/>
      <c r="S550" s="157"/>
      <c r="T550" s="154"/>
      <c r="U550" s="157"/>
      <c r="V550" s="154"/>
      <c r="AB550" s="44"/>
      <c r="AC550" s="1" t="str">
        <f>IF($Q550="","0",VLOOKUP($Q550,登録データ!$U$4:$V$19,2,FALSE))</f>
        <v>0</v>
      </c>
      <c r="AD550" s="1" t="str">
        <f t="shared" si="382"/>
        <v>00</v>
      </c>
      <c r="AE550" s="1" t="str">
        <f t="shared" si="383"/>
        <v/>
      </c>
      <c r="AF550" s="1" t="str">
        <f t="shared" si="378"/>
        <v>000000</v>
      </c>
      <c r="AG550" s="1" t="str">
        <f t="shared" si="379"/>
        <v/>
      </c>
      <c r="AH550" s="1">
        <f t="shared" si="384"/>
        <v>0</v>
      </c>
      <c r="AI550" s="197"/>
      <c r="AJ550" s="197"/>
    </row>
    <row r="551" spans="2:36" ht="19.5" thickBot="1">
      <c r="B551" s="196"/>
      <c r="C551" s="164"/>
      <c r="D551" s="169"/>
      <c r="E551" s="173"/>
      <c r="F551" s="170"/>
      <c r="G551" s="169"/>
      <c r="H551" s="173"/>
      <c r="I551" s="170"/>
      <c r="J551" s="58"/>
      <c r="K551" s="231"/>
      <c r="L551" s="232"/>
      <c r="M551" s="169"/>
      <c r="N551" s="173"/>
      <c r="O551" s="170"/>
      <c r="P551" s="158"/>
      <c r="Q551" s="226"/>
      <c r="R551" s="155"/>
      <c r="S551" s="205"/>
      <c r="T551" s="155"/>
      <c r="U551" s="205"/>
      <c r="V551" s="155"/>
      <c r="AB551" s="44"/>
      <c r="AC551" s="1" t="str">
        <f>IF($Q551="","0",VLOOKUP($Q551,登録データ!$U$4:$V$19,2,FALSE))</f>
        <v>0</v>
      </c>
      <c r="AD551" s="1" t="str">
        <f t="shared" si="382"/>
        <v>00</v>
      </c>
      <c r="AE551" s="1" t="str">
        <f t="shared" si="383"/>
        <v/>
      </c>
      <c r="AF551" s="1" t="str">
        <f t="shared" si="378"/>
        <v>000000</v>
      </c>
      <c r="AG551" s="1" t="str">
        <f t="shared" si="379"/>
        <v/>
      </c>
      <c r="AH551" s="1">
        <f t="shared" si="384"/>
        <v>0</v>
      </c>
      <c r="AI551" s="197"/>
      <c r="AJ551" s="197"/>
    </row>
    <row r="552" spans="2:36" ht="19.5" thickTop="1">
      <c r="B552" s="122">
        <v>178</v>
      </c>
      <c r="C552" s="162"/>
      <c r="D552" s="165"/>
      <c r="E552" s="171"/>
      <c r="F552" s="166"/>
      <c r="G552" s="165"/>
      <c r="H552" s="171"/>
      <c r="I552" s="166"/>
      <c r="J552" s="55"/>
      <c r="K552" s="227"/>
      <c r="L552" s="228"/>
      <c r="M552" s="165"/>
      <c r="N552" s="171"/>
      <c r="O552" s="166"/>
      <c r="P552" s="156" t="s">
        <v>169</v>
      </c>
      <c r="Q552" s="159"/>
      <c r="R552" s="153"/>
      <c r="S552" s="156" t="str">
        <f t="shared" ref="S552" si="395">IF($Q552="","",IF(OR(RIGHT($Q552,1)="m",RIGHT($Q552,1)="H"),"分",""))</f>
        <v/>
      </c>
      <c r="T552" s="153"/>
      <c r="U552" s="156" t="str">
        <f t="shared" ref="U552" si="396">IF($Q552="","",IF(OR(RIGHT($Q552,1)="m",RIGHT($Q552,1)="H"),"秒","m"))</f>
        <v/>
      </c>
      <c r="V552" s="153"/>
      <c r="AB552" s="44"/>
      <c r="AC552" s="1" t="str">
        <f>IF($Q552="","0",VLOOKUP($Q552,登録データ!$U$4:$V$19,2,FALSE))</f>
        <v>0</v>
      </c>
      <c r="AD552" s="1" t="str">
        <f t="shared" si="382"/>
        <v>00</v>
      </c>
      <c r="AE552" s="1" t="str">
        <f t="shared" si="383"/>
        <v/>
      </c>
      <c r="AF552" s="1" t="str">
        <f t="shared" si="378"/>
        <v>000000</v>
      </c>
      <c r="AG552" s="1" t="str">
        <f t="shared" si="379"/>
        <v/>
      </c>
      <c r="AH552" s="1">
        <f t="shared" si="384"/>
        <v>0</v>
      </c>
      <c r="AI552" s="197" t="str">
        <f>IF($C552="","",IF($C552="@",0,IF(COUNTIF($C$21:$C$620,$C552)=1,0,1)))</f>
        <v/>
      </c>
      <c r="AJ552" s="197" t="str">
        <f>IF($M552="","",IF(OR($M552="東京都",$M552="北海道",$M552="大阪府",$M552="京都府",RIGHT($M552,1)="県"),0,1))</f>
        <v/>
      </c>
    </row>
    <row r="553" spans="2:36">
      <c r="B553" s="122"/>
      <c r="C553" s="163"/>
      <c r="D553" s="167"/>
      <c r="E553" s="172"/>
      <c r="F553" s="168"/>
      <c r="G553" s="167"/>
      <c r="H553" s="172"/>
      <c r="I553" s="168"/>
      <c r="J553" s="66"/>
      <c r="K553" s="229"/>
      <c r="L553" s="230"/>
      <c r="M553" s="167"/>
      <c r="N553" s="172"/>
      <c r="O553" s="168"/>
      <c r="P553" s="157"/>
      <c r="Q553" s="160"/>
      <c r="R553" s="154"/>
      <c r="S553" s="157"/>
      <c r="T553" s="154"/>
      <c r="U553" s="157"/>
      <c r="V553" s="154"/>
      <c r="AB553" s="44"/>
      <c r="AC553" s="1" t="str">
        <f>IF($Q553="","0",VLOOKUP($Q553,登録データ!$U$4:$V$19,2,FALSE))</f>
        <v>0</v>
      </c>
      <c r="AD553" s="1" t="str">
        <f t="shared" si="382"/>
        <v>00</v>
      </c>
      <c r="AE553" s="1" t="str">
        <f t="shared" si="383"/>
        <v/>
      </c>
      <c r="AF553" s="1" t="str">
        <f t="shared" si="378"/>
        <v>000000</v>
      </c>
      <c r="AG553" s="1" t="str">
        <f t="shared" si="379"/>
        <v/>
      </c>
      <c r="AH553" s="1">
        <f t="shared" si="384"/>
        <v>0</v>
      </c>
      <c r="AI553" s="197"/>
      <c r="AJ553" s="197"/>
    </row>
    <row r="554" spans="2:36" ht="19.5" thickBot="1">
      <c r="B554" s="196"/>
      <c r="C554" s="164"/>
      <c r="D554" s="169"/>
      <c r="E554" s="173"/>
      <c r="F554" s="170"/>
      <c r="G554" s="169"/>
      <c r="H554" s="173"/>
      <c r="I554" s="170"/>
      <c r="J554" s="58"/>
      <c r="K554" s="231"/>
      <c r="L554" s="232"/>
      <c r="M554" s="169"/>
      <c r="N554" s="173"/>
      <c r="O554" s="170"/>
      <c r="P554" s="158"/>
      <c r="Q554" s="226"/>
      <c r="R554" s="155"/>
      <c r="S554" s="205"/>
      <c r="T554" s="155"/>
      <c r="U554" s="205"/>
      <c r="V554" s="155"/>
      <c r="AB554" s="44"/>
      <c r="AC554" s="1" t="str">
        <f>IF($Q554="","0",VLOOKUP($Q554,登録データ!$U$4:$V$19,2,FALSE))</f>
        <v>0</v>
      </c>
      <c r="AD554" s="1" t="str">
        <f t="shared" si="382"/>
        <v>00</v>
      </c>
      <c r="AE554" s="1" t="str">
        <f t="shared" si="383"/>
        <v/>
      </c>
      <c r="AF554" s="1" t="str">
        <f t="shared" si="378"/>
        <v>000000</v>
      </c>
      <c r="AG554" s="1" t="str">
        <f t="shared" si="379"/>
        <v/>
      </c>
      <c r="AH554" s="1">
        <f t="shared" si="384"/>
        <v>0</v>
      </c>
      <c r="AI554" s="197"/>
      <c r="AJ554" s="197"/>
    </row>
    <row r="555" spans="2:36" ht="19.5" thickTop="1">
      <c r="B555" s="122">
        <v>179</v>
      </c>
      <c r="C555" s="162"/>
      <c r="D555" s="165"/>
      <c r="E555" s="171"/>
      <c r="F555" s="166"/>
      <c r="G555" s="165"/>
      <c r="H555" s="171"/>
      <c r="I555" s="166"/>
      <c r="J555" s="55"/>
      <c r="K555" s="227"/>
      <c r="L555" s="228"/>
      <c r="M555" s="165"/>
      <c r="N555" s="171"/>
      <c r="O555" s="166"/>
      <c r="P555" s="156" t="s">
        <v>169</v>
      </c>
      <c r="Q555" s="159"/>
      <c r="R555" s="153"/>
      <c r="S555" s="156" t="str">
        <f t="shared" ref="S555" si="397">IF($Q555="","",IF(OR(RIGHT($Q555,1)="m",RIGHT($Q555,1)="H"),"分",""))</f>
        <v/>
      </c>
      <c r="T555" s="153"/>
      <c r="U555" s="156" t="str">
        <f t="shared" ref="U555" si="398">IF($Q555="","",IF(OR(RIGHT($Q555,1)="m",RIGHT($Q555,1)="H"),"秒","m"))</f>
        <v/>
      </c>
      <c r="V555" s="153"/>
      <c r="AB555" s="44"/>
      <c r="AC555" s="1" t="str">
        <f>IF($Q555="","0",VLOOKUP($Q555,登録データ!$U$4:$V$19,2,FALSE))</f>
        <v>0</v>
      </c>
      <c r="AD555" s="1" t="str">
        <f t="shared" si="382"/>
        <v>00</v>
      </c>
      <c r="AE555" s="1" t="str">
        <f t="shared" si="383"/>
        <v/>
      </c>
      <c r="AF555" s="1" t="str">
        <f t="shared" si="378"/>
        <v>000000</v>
      </c>
      <c r="AG555" s="1" t="str">
        <f t="shared" si="379"/>
        <v/>
      </c>
      <c r="AH555" s="1">
        <f t="shared" si="384"/>
        <v>0</v>
      </c>
      <c r="AI555" s="197" t="str">
        <f>IF($C555="","",IF($C555="@",0,IF(COUNTIF($C$21:$C$620,$C555)=1,0,1)))</f>
        <v/>
      </c>
      <c r="AJ555" s="197" t="str">
        <f>IF($M555="","",IF(OR($M555="東京都",$M555="北海道",$M555="大阪府",$M555="京都府",RIGHT($M555,1)="県"),0,1))</f>
        <v/>
      </c>
    </row>
    <row r="556" spans="2:36">
      <c r="B556" s="122"/>
      <c r="C556" s="163"/>
      <c r="D556" s="167"/>
      <c r="E556" s="172"/>
      <c r="F556" s="168"/>
      <c r="G556" s="167"/>
      <c r="H556" s="172"/>
      <c r="I556" s="168"/>
      <c r="J556" s="66"/>
      <c r="K556" s="229"/>
      <c r="L556" s="230"/>
      <c r="M556" s="167"/>
      <c r="N556" s="172"/>
      <c r="O556" s="168"/>
      <c r="P556" s="157"/>
      <c r="Q556" s="160"/>
      <c r="R556" s="154"/>
      <c r="S556" s="157"/>
      <c r="T556" s="154"/>
      <c r="U556" s="157"/>
      <c r="V556" s="154"/>
      <c r="AB556" s="44"/>
      <c r="AC556" s="1" t="str">
        <f>IF($Q556="","0",VLOOKUP($Q556,登録データ!$U$4:$V$19,2,FALSE))</f>
        <v>0</v>
      </c>
      <c r="AD556" s="1" t="str">
        <f t="shared" si="382"/>
        <v>00</v>
      </c>
      <c r="AE556" s="1" t="str">
        <f t="shared" si="383"/>
        <v/>
      </c>
      <c r="AF556" s="1" t="str">
        <f t="shared" si="378"/>
        <v>000000</v>
      </c>
      <c r="AG556" s="1" t="str">
        <f t="shared" si="379"/>
        <v/>
      </c>
      <c r="AH556" s="1">
        <f t="shared" si="384"/>
        <v>0</v>
      </c>
      <c r="AI556" s="197"/>
      <c r="AJ556" s="197"/>
    </row>
    <row r="557" spans="2:36" ht="19.5" thickBot="1">
      <c r="B557" s="196"/>
      <c r="C557" s="164"/>
      <c r="D557" s="169"/>
      <c r="E557" s="173"/>
      <c r="F557" s="170"/>
      <c r="G557" s="169"/>
      <c r="H557" s="173"/>
      <c r="I557" s="170"/>
      <c r="J557" s="58"/>
      <c r="K557" s="231"/>
      <c r="L557" s="232"/>
      <c r="M557" s="169"/>
      <c r="N557" s="173"/>
      <c r="O557" s="170"/>
      <c r="P557" s="158"/>
      <c r="Q557" s="226"/>
      <c r="R557" s="155"/>
      <c r="S557" s="205"/>
      <c r="T557" s="155"/>
      <c r="U557" s="205"/>
      <c r="V557" s="155"/>
      <c r="AB557" s="44"/>
      <c r="AC557" s="1" t="str">
        <f>IF($Q557="","0",VLOOKUP($Q557,登録データ!$U$4:$V$19,2,FALSE))</f>
        <v>0</v>
      </c>
      <c r="AD557" s="1" t="str">
        <f t="shared" si="382"/>
        <v>00</v>
      </c>
      <c r="AE557" s="1" t="str">
        <f t="shared" si="383"/>
        <v/>
      </c>
      <c r="AF557" s="1" t="str">
        <f t="shared" si="378"/>
        <v>000000</v>
      </c>
      <c r="AG557" s="1" t="str">
        <f t="shared" si="379"/>
        <v/>
      </c>
      <c r="AH557" s="1">
        <f t="shared" si="384"/>
        <v>0</v>
      </c>
      <c r="AI557" s="197"/>
      <c r="AJ557" s="197"/>
    </row>
    <row r="558" spans="2:36" ht="19.5" thickTop="1">
      <c r="B558" s="122">
        <v>180</v>
      </c>
      <c r="C558" s="162"/>
      <c r="D558" s="165"/>
      <c r="E558" s="171"/>
      <c r="F558" s="166"/>
      <c r="G558" s="165"/>
      <c r="H558" s="171"/>
      <c r="I558" s="166"/>
      <c r="J558" s="55"/>
      <c r="K558" s="227"/>
      <c r="L558" s="228"/>
      <c r="M558" s="165"/>
      <c r="N558" s="171"/>
      <c r="O558" s="166"/>
      <c r="P558" s="156" t="s">
        <v>169</v>
      </c>
      <c r="Q558" s="159"/>
      <c r="R558" s="153"/>
      <c r="S558" s="156" t="str">
        <f t="shared" ref="S558" si="399">IF($Q558="","",IF(OR(RIGHT($Q558,1)="m",RIGHT($Q558,1)="H"),"分",""))</f>
        <v/>
      </c>
      <c r="T558" s="153"/>
      <c r="U558" s="156" t="str">
        <f t="shared" ref="U558" si="400">IF($Q558="","",IF(OR(RIGHT($Q558,1)="m",RIGHT($Q558,1)="H"),"秒","m"))</f>
        <v/>
      </c>
      <c r="V558" s="153"/>
      <c r="AB558" s="44"/>
      <c r="AC558" s="1" t="str">
        <f>IF($Q558="","0",VLOOKUP($Q558,登録データ!$U$4:$V$19,2,FALSE))</f>
        <v>0</v>
      </c>
      <c r="AD558" s="1" t="str">
        <f t="shared" si="382"/>
        <v>00</v>
      </c>
      <c r="AE558" s="1" t="str">
        <f t="shared" si="383"/>
        <v/>
      </c>
      <c r="AF558" s="1" t="str">
        <f t="shared" si="378"/>
        <v>000000</v>
      </c>
      <c r="AG558" s="1" t="str">
        <f t="shared" si="379"/>
        <v/>
      </c>
      <c r="AH558" s="1">
        <f t="shared" si="384"/>
        <v>0</v>
      </c>
      <c r="AI558" s="197" t="str">
        <f>IF($C558="","",IF($C558="@",0,IF(COUNTIF($C$21:$C$620,$C558)=1,0,1)))</f>
        <v/>
      </c>
      <c r="AJ558" s="197" t="str">
        <f>IF($M558="","",IF(OR($M558="東京都",$M558="北海道",$M558="大阪府",$M558="京都府",RIGHT($M558,1)="県"),0,1))</f>
        <v/>
      </c>
    </row>
    <row r="559" spans="2:36">
      <c r="B559" s="122"/>
      <c r="C559" s="163"/>
      <c r="D559" s="167"/>
      <c r="E559" s="172"/>
      <c r="F559" s="168"/>
      <c r="G559" s="167"/>
      <c r="H559" s="172"/>
      <c r="I559" s="168"/>
      <c r="J559" s="66"/>
      <c r="K559" s="229"/>
      <c r="L559" s="230"/>
      <c r="M559" s="167"/>
      <c r="N559" s="172"/>
      <c r="O559" s="168"/>
      <c r="P559" s="157"/>
      <c r="Q559" s="160"/>
      <c r="R559" s="154"/>
      <c r="S559" s="157"/>
      <c r="T559" s="154"/>
      <c r="U559" s="157"/>
      <c r="V559" s="154"/>
      <c r="AB559" s="44"/>
      <c r="AC559" s="1" t="str">
        <f>IF($Q559="","0",VLOOKUP($Q559,登録データ!$U$4:$V$19,2,FALSE))</f>
        <v>0</v>
      </c>
      <c r="AD559" s="1" t="str">
        <f t="shared" si="382"/>
        <v>00</v>
      </c>
      <c r="AE559" s="1" t="str">
        <f t="shared" si="383"/>
        <v/>
      </c>
      <c r="AF559" s="1" t="str">
        <f t="shared" si="378"/>
        <v>000000</v>
      </c>
      <c r="AG559" s="1" t="str">
        <f t="shared" si="379"/>
        <v/>
      </c>
      <c r="AH559" s="1">
        <f t="shared" si="384"/>
        <v>0</v>
      </c>
      <c r="AI559" s="197"/>
      <c r="AJ559" s="197"/>
    </row>
    <row r="560" spans="2:36" ht="19.5" thickBot="1">
      <c r="B560" s="196"/>
      <c r="C560" s="164"/>
      <c r="D560" s="169"/>
      <c r="E560" s="173"/>
      <c r="F560" s="170"/>
      <c r="G560" s="169"/>
      <c r="H560" s="173"/>
      <c r="I560" s="170"/>
      <c r="J560" s="58"/>
      <c r="K560" s="231"/>
      <c r="L560" s="232"/>
      <c r="M560" s="169"/>
      <c r="N560" s="173"/>
      <c r="O560" s="170"/>
      <c r="P560" s="158"/>
      <c r="Q560" s="226"/>
      <c r="R560" s="155"/>
      <c r="S560" s="205"/>
      <c r="T560" s="155"/>
      <c r="U560" s="205"/>
      <c r="V560" s="155"/>
      <c r="AB560" s="44"/>
      <c r="AC560" s="1" t="str">
        <f>IF($Q560="","0",VLOOKUP($Q560,登録データ!$U$4:$V$19,2,FALSE))</f>
        <v>0</v>
      </c>
      <c r="AD560" s="1" t="str">
        <f t="shared" si="382"/>
        <v>00</v>
      </c>
      <c r="AE560" s="1" t="str">
        <f t="shared" si="383"/>
        <v/>
      </c>
      <c r="AF560" s="1" t="str">
        <f t="shared" si="378"/>
        <v>000000</v>
      </c>
      <c r="AG560" s="1" t="str">
        <f t="shared" si="379"/>
        <v/>
      </c>
      <c r="AH560" s="1">
        <f t="shared" si="384"/>
        <v>0</v>
      </c>
      <c r="AI560" s="197"/>
      <c r="AJ560" s="197"/>
    </row>
    <row r="561" spans="2:36" ht="19.5" thickTop="1">
      <c r="B561" s="122">
        <v>181</v>
      </c>
      <c r="C561" s="162"/>
      <c r="D561" s="165"/>
      <c r="E561" s="171"/>
      <c r="F561" s="166"/>
      <c r="G561" s="165"/>
      <c r="H561" s="171"/>
      <c r="I561" s="166"/>
      <c r="J561" s="55"/>
      <c r="K561" s="227"/>
      <c r="L561" s="228"/>
      <c r="M561" s="165"/>
      <c r="N561" s="171"/>
      <c r="O561" s="166"/>
      <c r="P561" s="156" t="s">
        <v>169</v>
      </c>
      <c r="Q561" s="159"/>
      <c r="R561" s="153"/>
      <c r="S561" s="156" t="str">
        <f t="shared" ref="S561" si="401">IF($Q561="","",IF(OR(RIGHT($Q561,1)="m",RIGHT($Q561,1)="H"),"分",""))</f>
        <v/>
      </c>
      <c r="T561" s="153"/>
      <c r="U561" s="156" t="str">
        <f t="shared" ref="U561" si="402">IF($Q561="","",IF(OR(RIGHT($Q561,1)="m",RIGHT($Q561,1)="H"),"秒","m"))</f>
        <v/>
      </c>
      <c r="V561" s="153"/>
      <c r="AB561" s="44"/>
      <c r="AC561" s="1" t="str">
        <f>IF($Q561="","0",VLOOKUP($Q561,登録データ!$U$4:$V$19,2,FALSE))</f>
        <v>0</v>
      </c>
      <c r="AD561" s="1" t="str">
        <f t="shared" si="382"/>
        <v>00</v>
      </c>
      <c r="AE561" s="1" t="str">
        <f t="shared" si="383"/>
        <v/>
      </c>
      <c r="AF561" s="1" t="str">
        <f t="shared" si="378"/>
        <v>000000</v>
      </c>
      <c r="AG561" s="1" t="str">
        <f t="shared" si="379"/>
        <v/>
      </c>
      <c r="AH561" s="1">
        <f t="shared" si="384"/>
        <v>0</v>
      </c>
      <c r="AI561" s="197" t="str">
        <f>IF($C561="","",IF($C561="@",0,IF(COUNTIF($C$21:$C$620,$C561)=1,0,1)))</f>
        <v/>
      </c>
      <c r="AJ561" s="197" t="str">
        <f>IF($M561="","",IF(OR($M561="東京都",$M561="北海道",$M561="大阪府",$M561="京都府",RIGHT($M561,1)="県"),0,1))</f>
        <v/>
      </c>
    </row>
    <row r="562" spans="2:36">
      <c r="B562" s="122"/>
      <c r="C562" s="163"/>
      <c r="D562" s="167"/>
      <c r="E562" s="172"/>
      <c r="F562" s="168"/>
      <c r="G562" s="167"/>
      <c r="H562" s="172"/>
      <c r="I562" s="168"/>
      <c r="J562" s="66"/>
      <c r="K562" s="229"/>
      <c r="L562" s="230"/>
      <c r="M562" s="167"/>
      <c r="N562" s="172"/>
      <c r="O562" s="168"/>
      <c r="P562" s="157"/>
      <c r="Q562" s="160"/>
      <c r="R562" s="154"/>
      <c r="S562" s="157"/>
      <c r="T562" s="154"/>
      <c r="U562" s="157"/>
      <c r="V562" s="154"/>
      <c r="AB562" s="44"/>
      <c r="AC562" s="1" t="str">
        <f>IF($Q562="","0",VLOOKUP($Q562,登録データ!$U$4:$V$19,2,FALSE))</f>
        <v>0</v>
      </c>
      <c r="AD562" s="1" t="str">
        <f t="shared" si="382"/>
        <v>00</v>
      </c>
      <c r="AE562" s="1" t="str">
        <f t="shared" si="383"/>
        <v/>
      </c>
      <c r="AF562" s="1" t="str">
        <f t="shared" si="378"/>
        <v>000000</v>
      </c>
      <c r="AG562" s="1" t="str">
        <f t="shared" si="379"/>
        <v/>
      </c>
      <c r="AH562" s="1">
        <f t="shared" si="384"/>
        <v>0</v>
      </c>
      <c r="AI562" s="197"/>
      <c r="AJ562" s="197"/>
    </row>
    <row r="563" spans="2:36" ht="19.5" thickBot="1">
      <c r="B563" s="196"/>
      <c r="C563" s="164"/>
      <c r="D563" s="169"/>
      <c r="E563" s="173"/>
      <c r="F563" s="170"/>
      <c r="G563" s="169"/>
      <c r="H563" s="173"/>
      <c r="I563" s="170"/>
      <c r="J563" s="58"/>
      <c r="K563" s="231"/>
      <c r="L563" s="232"/>
      <c r="M563" s="169"/>
      <c r="N563" s="173"/>
      <c r="O563" s="170"/>
      <c r="P563" s="158"/>
      <c r="Q563" s="226"/>
      <c r="R563" s="155"/>
      <c r="S563" s="205"/>
      <c r="T563" s="155"/>
      <c r="U563" s="205"/>
      <c r="V563" s="155"/>
      <c r="AB563" s="44"/>
      <c r="AC563" s="1" t="str">
        <f>IF($Q563="","0",VLOOKUP($Q563,登録データ!$U$4:$V$19,2,FALSE))</f>
        <v>0</v>
      </c>
      <c r="AD563" s="1" t="str">
        <f t="shared" si="382"/>
        <v>00</v>
      </c>
      <c r="AE563" s="1" t="str">
        <f t="shared" si="383"/>
        <v/>
      </c>
      <c r="AF563" s="1" t="str">
        <f t="shared" si="378"/>
        <v>000000</v>
      </c>
      <c r="AG563" s="1" t="str">
        <f t="shared" si="379"/>
        <v/>
      </c>
      <c r="AH563" s="1">
        <f t="shared" si="384"/>
        <v>0</v>
      </c>
      <c r="AI563" s="197"/>
      <c r="AJ563" s="197"/>
    </row>
    <row r="564" spans="2:36" ht="19.5" thickTop="1">
      <c r="B564" s="122">
        <v>182</v>
      </c>
      <c r="C564" s="162"/>
      <c r="D564" s="165"/>
      <c r="E564" s="171"/>
      <c r="F564" s="166"/>
      <c r="G564" s="165"/>
      <c r="H564" s="171"/>
      <c r="I564" s="166"/>
      <c r="J564" s="55"/>
      <c r="K564" s="227"/>
      <c r="L564" s="228"/>
      <c r="M564" s="165"/>
      <c r="N564" s="171"/>
      <c r="O564" s="166"/>
      <c r="P564" s="156" t="s">
        <v>169</v>
      </c>
      <c r="Q564" s="159"/>
      <c r="R564" s="153"/>
      <c r="S564" s="156" t="str">
        <f t="shared" ref="S564" si="403">IF($Q564="","",IF(OR(RIGHT($Q564,1)="m",RIGHT($Q564,1)="H"),"分",""))</f>
        <v/>
      </c>
      <c r="T564" s="153"/>
      <c r="U564" s="156" t="str">
        <f t="shared" ref="U564" si="404">IF($Q564="","",IF(OR(RIGHT($Q564,1)="m",RIGHT($Q564,1)="H"),"秒","m"))</f>
        <v/>
      </c>
      <c r="V564" s="153"/>
      <c r="AB564" s="44"/>
      <c r="AC564" s="1" t="str">
        <f>IF($Q564="","0",VLOOKUP($Q564,登録データ!$U$4:$V$19,2,FALSE))</f>
        <v>0</v>
      </c>
      <c r="AD564" s="1" t="str">
        <f t="shared" si="382"/>
        <v>00</v>
      </c>
      <c r="AE564" s="1" t="str">
        <f t="shared" si="383"/>
        <v/>
      </c>
      <c r="AF564" s="1" t="str">
        <f t="shared" si="378"/>
        <v>000000</v>
      </c>
      <c r="AG564" s="1" t="str">
        <f t="shared" si="379"/>
        <v/>
      </c>
      <c r="AH564" s="1">
        <f t="shared" si="384"/>
        <v>0</v>
      </c>
      <c r="AI564" s="197" t="str">
        <f>IF($C564="","",IF($C564="@",0,IF(COUNTIF($C$21:$C$620,$C564)=1,0,1)))</f>
        <v/>
      </c>
      <c r="AJ564" s="197" t="str">
        <f>IF($M564="","",IF(OR($M564="東京都",$M564="北海道",$M564="大阪府",$M564="京都府",RIGHT($M564,1)="県"),0,1))</f>
        <v/>
      </c>
    </row>
    <row r="565" spans="2:36">
      <c r="B565" s="122"/>
      <c r="C565" s="163"/>
      <c r="D565" s="167"/>
      <c r="E565" s="172"/>
      <c r="F565" s="168"/>
      <c r="G565" s="167"/>
      <c r="H565" s="172"/>
      <c r="I565" s="168"/>
      <c r="J565" s="66"/>
      <c r="K565" s="229"/>
      <c r="L565" s="230"/>
      <c r="M565" s="167"/>
      <c r="N565" s="172"/>
      <c r="O565" s="168"/>
      <c r="P565" s="157"/>
      <c r="Q565" s="160"/>
      <c r="R565" s="154"/>
      <c r="S565" s="157"/>
      <c r="T565" s="154"/>
      <c r="U565" s="157"/>
      <c r="V565" s="154"/>
      <c r="AB565" s="44"/>
      <c r="AC565" s="1" t="str">
        <f>IF($Q565="","0",VLOOKUP($Q565,登録データ!$U$4:$V$19,2,FALSE))</f>
        <v>0</v>
      </c>
      <c r="AD565" s="1" t="str">
        <f t="shared" si="382"/>
        <v>00</v>
      </c>
      <c r="AE565" s="1" t="str">
        <f t="shared" si="383"/>
        <v/>
      </c>
      <c r="AF565" s="1" t="str">
        <f t="shared" si="378"/>
        <v>000000</v>
      </c>
      <c r="AG565" s="1" t="str">
        <f t="shared" si="379"/>
        <v/>
      </c>
      <c r="AH565" s="1">
        <f t="shared" si="384"/>
        <v>0</v>
      </c>
      <c r="AI565" s="197"/>
      <c r="AJ565" s="197"/>
    </row>
    <row r="566" spans="2:36" ht="19.5" thickBot="1">
      <c r="B566" s="196"/>
      <c r="C566" s="164"/>
      <c r="D566" s="169"/>
      <c r="E566" s="173"/>
      <c r="F566" s="170"/>
      <c r="G566" s="169"/>
      <c r="H566" s="173"/>
      <c r="I566" s="170"/>
      <c r="J566" s="58"/>
      <c r="K566" s="231"/>
      <c r="L566" s="232"/>
      <c r="M566" s="169"/>
      <c r="N566" s="173"/>
      <c r="O566" s="170"/>
      <c r="P566" s="158"/>
      <c r="Q566" s="226"/>
      <c r="R566" s="155"/>
      <c r="S566" s="205"/>
      <c r="T566" s="155"/>
      <c r="U566" s="205"/>
      <c r="V566" s="155"/>
      <c r="AB566" s="44"/>
      <c r="AC566" s="1" t="str">
        <f>IF($Q566="","0",VLOOKUP($Q566,登録データ!$U$4:$V$19,2,FALSE))</f>
        <v>0</v>
      </c>
      <c r="AD566" s="1" t="str">
        <f t="shared" si="382"/>
        <v>00</v>
      </c>
      <c r="AE566" s="1" t="str">
        <f t="shared" si="383"/>
        <v/>
      </c>
      <c r="AF566" s="1" t="str">
        <f t="shared" si="378"/>
        <v>000000</v>
      </c>
      <c r="AG566" s="1" t="str">
        <f t="shared" si="379"/>
        <v/>
      </c>
      <c r="AH566" s="1">
        <f t="shared" si="384"/>
        <v>0</v>
      </c>
      <c r="AI566" s="197"/>
      <c r="AJ566" s="197"/>
    </row>
    <row r="567" spans="2:36" ht="19.5" thickTop="1">
      <c r="B567" s="122">
        <v>183</v>
      </c>
      <c r="C567" s="162"/>
      <c r="D567" s="165"/>
      <c r="E567" s="171"/>
      <c r="F567" s="166"/>
      <c r="G567" s="165"/>
      <c r="H567" s="171"/>
      <c r="I567" s="166"/>
      <c r="J567" s="55"/>
      <c r="K567" s="227"/>
      <c r="L567" s="228"/>
      <c r="M567" s="165"/>
      <c r="N567" s="171"/>
      <c r="O567" s="166"/>
      <c r="P567" s="156" t="s">
        <v>169</v>
      </c>
      <c r="Q567" s="159"/>
      <c r="R567" s="153"/>
      <c r="S567" s="156" t="str">
        <f t="shared" ref="S567" si="405">IF($Q567="","",IF(OR(RIGHT($Q567,1)="m",RIGHT($Q567,1)="H"),"分",""))</f>
        <v/>
      </c>
      <c r="T567" s="153"/>
      <c r="U567" s="156" t="str">
        <f t="shared" ref="U567" si="406">IF($Q567="","",IF(OR(RIGHT($Q567,1)="m",RIGHT($Q567,1)="H"),"秒","m"))</f>
        <v/>
      </c>
      <c r="V567" s="153"/>
      <c r="AB567" s="44"/>
      <c r="AC567" s="1" t="str">
        <f>IF($Q567="","0",VLOOKUP($Q567,登録データ!$U$4:$V$19,2,FALSE))</f>
        <v>0</v>
      </c>
      <c r="AD567" s="1" t="str">
        <f t="shared" si="382"/>
        <v>00</v>
      </c>
      <c r="AE567" s="1" t="str">
        <f t="shared" si="383"/>
        <v/>
      </c>
      <c r="AF567" s="1" t="str">
        <f t="shared" si="378"/>
        <v>000000</v>
      </c>
      <c r="AG567" s="1" t="str">
        <f t="shared" si="379"/>
        <v/>
      </c>
      <c r="AH567" s="1">
        <f t="shared" si="384"/>
        <v>0</v>
      </c>
      <c r="AI567" s="197" t="str">
        <f>IF($C567="","",IF($C567="@",0,IF(COUNTIF($C$21:$C$620,$C567)=1,0,1)))</f>
        <v/>
      </c>
      <c r="AJ567" s="197" t="str">
        <f>IF($M567="","",IF(OR($M567="東京都",$M567="北海道",$M567="大阪府",$M567="京都府",RIGHT($M567,1)="県"),0,1))</f>
        <v/>
      </c>
    </row>
    <row r="568" spans="2:36">
      <c r="B568" s="122"/>
      <c r="C568" s="163"/>
      <c r="D568" s="167"/>
      <c r="E568" s="172"/>
      <c r="F568" s="168"/>
      <c r="G568" s="167"/>
      <c r="H568" s="172"/>
      <c r="I568" s="168"/>
      <c r="J568" s="66"/>
      <c r="K568" s="229"/>
      <c r="L568" s="230"/>
      <c r="M568" s="167"/>
      <c r="N568" s="172"/>
      <c r="O568" s="168"/>
      <c r="P568" s="157"/>
      <c r="Q568" s="160"/>
      <c r="R568" s="154"/>
      <c r="S568" s="157"/>
      <c r="T568" s="154"/>
      <c r="U568" s="157"/>
      <c r="V568" s="154"/>
      <c r="AB568" s="44"/>
      <c r="AC568" s="1" t="str">
        <f>IF($Q568="","0",VLOOKUP($Q568,登録データ!$U$4:$V$19,2,FALSE))</f>
        <v>0</v>
      </c>
      <c r="AD568" s="1" t="str">
        <f t="shared" si="382"/>
        <v>00</v>
      </c>
      <c r="AE568" s="1" t="str">
        <f t="shared" si="383"/>
        <v/>
      </c>
      <c r="AF568" s="1" t="str">
        <f t="shared" si="378"/>
        <v>000000</v>
      </c>
      <c r="AG568" s="1" t="str">
        <f t="shared" si="379"/>
        <v/>
      </c>
      <c r="AH568" s="1">
        <f t="shared" si="384"/>
        <v>0</v>
      </c>
      <c r="AI568" s="197"/>
      <c r="AJ568" s="197"/>
    </row>
    <row r="569" spans="2:36" ht="19.5" thickBot="1">
      <c r="B569" s="196"/>
      <c r="C569" s="164"/>
      <c r="D569" s="169"/>
      <c r="E569" s="173"/>
      <c r="F569" s="170"/>
      <c r="G569" s="169"/>
      <c r="H569" s="173"/>
      <c r="I569" s="170"/>
      <c r="J569" s="58"/>
      <c r="K569" s="231"/>
      <c r="L569" s="232"/>
      <c r="M569" s="169"/>
      <c r="N569" s="173"/>
      <c r="O569" s="170"/>
      <c r="P569" s="158"/>
      <c r="Q569" s="226"/>
      <c r="R569" s="155"/>
      <c r="S569" s="205"/>
      <c r="T569" s="155"/>
      <c r="U569" s="205"/>
      <c r="V569" s="155"/>
      <c r="AB569" s="44"/>
      <c r="AC569" s="1" t="str">
        <f>IF($Q569="","0",VLOOKUP($Q569,登録データ!$U$4:$V$19,2,FALSE))</f>
        <v>0</v>
      </c>
      <c r="AD569" s="1" t="str">
        <f t="shared" si="382"/>
        <v>00</v>
      </c>
      <c r="AE569" s="1" t="str">
        <f t="shared" si="383"/>
        <v/>
      </c>
      <c r="AF569" s="1" t="str">
        <f t="shared" si="378"/>
        <v>000000</v>
      </c>
      <c r="AG569" s="1" t="str">
        <f t="shared" si="379"/>
        <v/>
      </c>
      <c r="AH569" s="1">
        <f t="shared" si="384"/>
        <v>0</v>
      </c>
      <c r="AI569" s="197"/>
      <c r="AJ569" s="197"/>
    </row>
    <row r="570" spans="2:36" ht="19.5" thickTop="1">
      <c r="B570" s="122">
        <v>184</v>
      </c>
      <c r="C570" s="162"/>
      <c r="D570" s="165"/>
      <c r="E570" s="171"/>
      <c r="F570" s="166"/>
      <c r="G570" s="165"/>
      <c r="H570" s="171"/>
      <c r="I570" s="166"/>
      <c r="J570" s="55"/>
      <c r="K570" s="227"/>
      <c r="L570" s="228"/>
      <c r="M570" s="165"/>
      <c r="N570" s="171"/>
      <c r="O570" s="166"/>
      <c r="P570" s="156" t="s">
        <v>169</v>
      </c>
      <c r="Q570" s="159"/>
      <c r="R570" s="153"/>
      <c r="S570" s="156" t="str">
        <f t="shared" ref="S570" si="407">IF($Q570="","",IF(OR(RIGHT($Q570,1)="m",RIGHT($Q570,1)="H"),"分",""))</f>
        <v/>
      </c>
      <c r="T570" s="153"/>
      <c r="U570" s="156" t="str">
        <f t="shared" ref="U570" si="408">IF($Q570="","",IF(OR(RIGHT($Q570,1)="m",RIGHT($Q570,1)="H"),"秒","m"))</f>
        <v/>
      </c>
      <c r="V570" s="153"/>
      <c r="AB570" s="44"/>
      <c r="AC570" s="1" t="str">
        <f>IF($Q570="","0",VLOOKUP($Q570,登録データ!$U$4:$V$19,2,FALSE))</f>
        <v>0</v>
      </c>
      <c r="AD570" s="1" t="str">
        <f t="shared" si="382"/>
        <v>00</v>
      </c>
      <c r="AE570" s="1" t="str">
        <f t="shared" si="383"/>
        <v/>
      </c>
      <c r="AF570" s="1" t="str">
        <f t="shared" si="378"/>
        <v>000000</v>
      </c>
      <c r="AG570" s="1" t="str">
        <f t="shared" si="379"/>
        <v/>
      </c>
      <c r="AH570" s="1">
        <f t="shared" si="384"/>
        <v>0</v>
      </c>
      <c r="AI570" s="197" t="str">
        <f>IF($C570="","",IF($C570="@",0,IF(COUNTIF($C$21:$C$620,$C570)=1,0,1)))</f>
        <v/>
      </c>
      <c r="AJ570" s="197" t="str">
        <f>IF($M570="","",IF(OR($M570="東京都",$M570="北海道",$M570="大阪府",$M570="京都府",RIGHT($M570,1)="県"),0,1))</f>
        <v/>
      </c>
    </row>
    <row r="571" spans="2:36">
      <c r="B571" s="122"/>
      <c r="C571" s="163"/>
      <c r="D571" s="167"/>
      <c r="E571" s="172"/>
      <c r="F571" s="168"/>
      <c r="G571" s="167"/>
      <c r="H571" s="172"/>
      <c r="I571" s="168"/>
      <c r="J571" s="66"/>
      <c r="K571" s="229"/>
      <c r="L571" s="230"/>
      <c r="M571" s="167"/>
      <c r="N571" s="172"/>
      <c r="O571" s="168"/>
      <c r="P571" s="157"/>
      <c r="Q571" s="160"/>
      <c r="R571" s="154"/>
      <c r="S571" s="157"/>
      <c r="T571" s="154"/>
      <c r="U571" s="157"/>
      <c r="V571" s="154"/>
      <c r="AB571" s="44"/>
      <c r="AC571" s="1" t="str">
        <f>IF($Q571="","0",VLOOKUP($Q571,登録データ!$U$4:$V$19,2,FALSE))</f>
        <v>0</v>
      </c>
      <c r="AD571" s="1" t="str">
        <f t="shared" si="382"/>
        <v>00</v>
      </c>
      <c r="AE571" s="1" t="str">
        <f t="shared" si="383"/>
        <v/>
      </c>
      <c r="AF571" s="1" t="str">
        <f t="shared" si="378"/>
        <v>000000</v>
      </c>
      <c r="AG571" s="1" t="str">
        <f t="shared" si="379"/>
        <v/>
      </c>
      <c r="AH571" s="1">
        <f t="shared" si="384"/>
        <v>0</v>
      </c>
      <c r="AI571" s="197"/>
      <c r="AJ571" s="197"/>
    </row>
    <row r="572" spans="2:36" ht="19.5" thickBot="1">
      <c r="B572" s="196"/>
      <c r="C572" s="164"/>
      <c r="D572" s="169"/>
      <c r="E572" s="173"/>
      <c r="F572" s="170"/>
      <c r="G572" s="169"/>
      <c r="H572" s="173"/>
      <c r="I572" s="170"/>
      <c r="J572" s="58"/>
      <c r="K572" s="231"/>
      <c r="L572" s="232"/>
      <c r="M572" s="169"/>
      <c r="N572" s="173"/>
      <c r="O572" s="170"/>
      <c r="P572" s="158"/>
      <c r="Q572" s="226"/>
      <c r="R572" s="155"/>
      <c r="S572" s="205"/>
      <c r="T572" s="155"/>
      <c r="U572" s="205"/>
      <c r="V572" s="155"/>
      <c r="AB572" s="44"/>
      <c r="AC572" s="1" t="str">
        <f>IF($Q572="","0",VLOOKUP($Q572,登録データ!$U$4:$V$19,2,FALSE))</f>
        <v>0</v>
      </c>
      <c r="AD572" s="1" t="str">
        <f t="shared" si="382"/>
        <v>00</v>
      </c>
      <c r="AE572" s="1" t="str">
        <f t="shared" si="383"/>
        <v/>
      </c>
      <c r="AF572" s="1" t="str">
        <f t="shared" si="378"/>
        <v>000000</v>
      </c>
      <c r="AG572" s="1" t="str">
        <f t="shared" si="379"/>
        <v/>
      </c>
      <c r="AH572" s="1">
        <f t="shared" si="384"/>
        <v>0</v>
      </c>
      <c r="AI572" s="197"/>
      <c r="AJ572" s="197"/>
    </row>
    <row r="573" spans="2:36" ht="19.5" thickTop="1">
      <c r="B573" s="122">
        <v>185</v>
      </c>
      <c r="C573" s="162"/>
      <c r="D573" s="165"/>
      <c r="E573" s="171"/>
      <c r="F573" s="166"/>
      <c r="G573" s="165"/>
      <c r="H573" s="171"/>
      <c r="I573" s="166"/>
      <c r="J573" s="55"/>
      <c r="K573" s="227"/>
      <c r="L573" s="228"/>
      <c r="M573" s="165"/>
      <c r="N573" s="171"/>
      <c r="O573" s="166"/>
      <c r="P573" s="156" t="s">
        <v>169</v>
      </c>
      <c r="Q573" s="159"/>
      <c r="R573" s="153"/>
      <c r="S573" s="156" t="str">
        <f t="shared" ref="S573" si="409">IF($Q573="","",IF(OR(RIGHT($Q573,1)="m",RIGHT($Q573,1)="H"),"分",""))</f>
        <v/>
      </c>
      <c r="T573" s="153"/>
      <c r="U573" s="156" t="str">
        <f t="shared" ref="U573" si="410">IF($Q573="","",IF(OR(RIGHT($Q573,1)="m",RIGHT($Q573,1)="H"),"秒","m"))</f>
        <v/>
      </c>
      <c r="V573" s="153"/>
      <c r="AB573" s="44"/>
      <c r="AC573" s="1" t="str">
        <f>IF($Q573="","0",VLOOKUP($Q573,登録データ!$U$4:$V$19,2,FALSE))</f>
        <v>0</v>
      </c>
      <c r="AD573" s="1" t="str">
        <f t="shared" si="382"/>
        <v>00</v>
      </c>
      <c r="AE573" s="1" t="str">
        <f t="shared" si="383"/>
        <v/>
      </c>
      <c r="AF573" s="1" t="str">
        <f t="shared" si="378"/>
        <v>000000</v>
      </c>
      <c r="AG573" s="1" t="str">
        <f t="shared" si="379"/>
        <v/>
      </c>
      <c r="AH573" s="1">
        <f t="shared" si="384"/>
        <v>0</v>
      </c>
      <c r="AI573" s="197" t="str">
        <f>IF($C573="","",IF($C573="@",0,IF(COUNTIF($C$21:$C$620,$C573)=1,0,1)))</f>
        <v/>
      </c>
      <c r="AJ573" s="197" t="str">
        <f>IF($M573="","",IF(OR($M573="東京都",$M573="北海道",$M573="大阪府",$M573="京都府",RIGHT($M573,1)="県"),0,1))</f>
        <v/>
      </c>
    </row>
    <row r="574" spans="2:36">
      <c r="B574" s="122"/>
      <c r="C574" s="163"/>
      <c r="D574" s="167"/>
      <c r="E574" s="172"/>
      <c r="F574" s="168"/>
      <c r="G574" s="167"/>
      <c r="H574" s="172"/>
      <c r="I574" s="168"/>
      <c r="J574" s="66"/>
      <c r="K574" s="229"/>
      <c r="L574" s="230"/>
      <c r="M574" s="167"/>
      <c r="N574" s="172"/>
      <c r="O574" s="168"/>
      <c r="P574" s="157"/>
      <c r="Q574" s="160"/>
      <c r="R574" s="154"/>
      <c r="S574" s="157"/>
      <c r="T574" s="154"/>
      <c r="U574" s="157"/>
      <c r="V574" s="154"/>
      <c r="AB574" s="44"/>
      <c r="AC574" s="1" t="str">
        <f>IF($Q574="","0",VLOOKUP($Q574,登録データ!$U$4:$V$19,2,FALSE))</f>
        <v>0</v>
      </c>
      <c r="AD574" s="1" t="str">
        <f t="shared" si="382"/>
        <v>00</v>
      </c>
      <c r="AE574" s="1" t="str">
        <f t="shared" si="383"/>
        <v/>
      </c>
      <c r="AF574" s="1" t="str">
        <f t="shared" si="378"/>
        <v>000000</v>
      </c>
      <c r="AG574" s="1" t="str">
        <f t="shared" si="379"/>
        <v/>
      </c>
      <c r="AH574" s="1">
        <f t="shared" si="384"/>
        <v>0</v>
      </c>
      <c r="AI574" s="197"/>
      <c r="AJ574" s="197"/>
    </row>
    <row r="575" spans="2:36" ht="19.5" thickBot="1">
      <c r="B575" s="196"/>
      <c r="C575" s="164"/>
      <c r="D575" s="169"/>
      <c r="E575" s="173"/>
      <c r="F575" s="170"/>
      <c r="G575" s="169"/>
      <c r="H575" s="173"/>
      <c r="I575" s="170"/>
      <c r="J575" s="58"/>
      <c r="K575" s="231"/>
      <c r="L575" s="232"/>
      <c r="M575" s="169"/>
      <c r="N575" s="173"/>
      <c r="O575" s="170"/>
      <c r="P575" s="158"/>
      <c r="Q575" s="226"/>
      <c r="R575" s="155"/>
      <c r="S575" s="205"/>
      <c r="T575" s="155"/>
      <c r="U575" s="205"/>
      <c r="V575" s="155"/>
      <c r="AB575" s="44"/>
      <c r="AC575" s="1" t="str">
        <f>IF($Q575="","0",VLOOKUP($Q575,登録データ!$U$4:$V$19,2,FALSE))</f>
        <v>0</v>
      </c>
      <c r="AD575" s="1" t="str">
        <f t="shared" si="382"/>
        <v>00</v>
      </c>
      <c r="AE575" s="1" t="str">
        <f t="shared" si="383"/>
        <v/>
      </c>
      <c r="AF575" s="1" t="str">
        <f t="shared" si="378"/>
        <v>000000</v>
      </c>
      <c r="AG575" s="1" t="str">
        <f t="shared" si="379"/>
        <v/>
      </c>
      <c r="AH575" s="1">
        <f t="shared" si="384"/>
        <v>0</v>
      </c>
      <c r="AI575" s="197"/>
      <c r="AJ575" s="197"/>
    </row>
    <row r="576" spans="2:36" ht="19.5" thickTop="1">
      <c r="B576" s="122">
        <v>186</v>
      </c>
      <c r="C576" s="162"/>
      <c r="D576" s="165"/>
      <c r="E576" s="171"/>
      <c r="F576" s="166"/>
      <c r="G576" s="165"/>
      <c r="H576" s="171"/>
      <c r="I576" s="166"/>
      <c r="J576" s="55"/>
      <c r="K576" s="227"/>
      <c r="L576" s="228"/>
      <c r="M576" s="165"/>
      <c r="N576" s="171"/>
      <c r="O576" s="166"/>
      <c r="P576" s="156" t="s">
        <v>169</v>
      </c>
      <c r="Q576" s="159"/>
      <c r="R576" s="153"/>
      <c r="S576" s="156" t="str">
        <f t="shared" ref="S576" si="411">IF($Q576="","",IF(OR(RIGHT($Q576,1)="m",RIGHT($Q576,1)="H"),"分",""))</f>
        <v/>
      </c>
      <c r="T576" s="153"/>
      <c r="U576" s="156" t="str">
        <f t="shared" ref="U576" si="412">IF($Q576="","",IF(OR(RIGHT($Q576,1)="m",RIGHT($Q576,1)="H"),"秒","m"))</f>
        <v/>
      </c>
      <c r="V576" s="153"/>
      <c r="AB576" s="44"/>
      <c r="AC576" s="1" t="str">
        <f>IF($Q576="","0",VLOOKUP($Q576,登録データ!$U$4:$V$19,2,FALSE))</f>
        <v>0</v>
      </c>
      <c r="AD576" s="1" t="str">
        <f t="shared" si="382"/>
        <v>00</v>
      </c>
      <c r="AE576" s="1" t="str">
        <f t="shared" si="383"/>
        <v/>
      </c>
      <c r="AF576" s="1" t="str">
        <f t="shared" si="378"/>
        <v>000000</v>
      </c>
      <c r="AG576" s="1" t="str">
        <f t="shared" si="379"/>
        <v/>
      </c>
      <c r="AH576" s="1">
        <f t="shared" si="384"/>
        <v>0</v>
      </c>
      <c r="AI576" s="197" t="str">
        <f>IF($C576="","",IF($C576="@",0,IF(COUNTIF($C$21:$C$620,$C576)=1,0,1)))</f>
        <v/>
      </c>
      <c r="AJ576" s="197" t="str">
        <f>IF($M576="","",IF(OR($M576="東京都",$M576="北海道",$M576="大阪府",$M576="京都府",RIGHT($M576,1)="県"),0,1))</f>
        <v/>
      </c>
    </row>
    <row r="577" spans="2:36">
      <c r="B577" s="122"/>
      <c r="C577" s="163"/>
      <c r="D577" s="167"/>
      <c r="E577" s="172"/>
      <c r="F577" s="168"/>
      <c r="G577" s="167"/>
      <c r="H577" s="172"/>
      <c r="I577" s="168"/>
      <c r="J577" s="66"/>
      <c r="K577" s="229"/>
      <c r="L577" s="230"/>
      <c r="M577" s="167"/>
      <c r="N577" s="172"/>
      <c r="O577" s="168"/>
      <c r="P577" s="157"/>
      <c r="Q577" s="160"/>
      <c r="R577" s="154"/>
      <c r="S577" s="157"/>
      <c r="T577" s="154"/>
      <c r="U577" s="157"/>
      <c r="V577" s="154"/>
      <c r="AB577" s="44"/>
      <c r="AC577" s="1" t="str">
        <f>IF($Q577="","0",VLOOKUP($Q577,登録データ!$U$4:$V$19,2,FALSE))</f>
        <v>0</v>
      </c>
      <c r="AD577" s="1" t="str">
        <f t="shared" si="382"/>
        <v>00</v>
      </c>
      <c r="AE577" s="1" t="str">
        <f t="shared" si="383"/>
        <v/>
      </c>
      <c r="AF577" s="1" t="str">
        <f t="shared" si="378"/>
        <v>000000</v>
      </c>
      <c r="AG577" s="1" t="str">
        <f t="shared" si="379"/>
        <v/>
      </c>
      <c r="AH577" s="1">
        <f t="shared" si="384"/>
        <v>0</v>
      </c>
      <c r="AI577" s="197"/>
      <c r="AJ577" s="197"/>
    </row>
    <row r="578" spans="2:36" ht="19.5" thickBot="1">
      <c r="B578" s="196"/>
      <c r="C578" s="164"/>
      <c r="D578" s="169"/>
      <c r="E578" s="173"/>
      <c r="F578" s="170"/>
      <c r="G578" s="169"/>
      <c r="H578" s="173"/>
      <c r="I578" s="170"/>
      <c r="J578" s="58"/>
      <c r="K578" s="231"/>
      <c r="L578" s="232"/>
      <c r="M578" s="169"/>
      <c r="N578" s="173"/>
      <c r="O578" s="170"/>
      <c r="P578" s="158"/>
      <c r="Q578" s="226"/>
      <c r="R578" s="155"/>
      <c r="S578" s="205"/>
      <c r="T578" s="155"/>
      <c r="U578" s="205"/>
      <c r="V578" s="155"/>
      <c r="AB578" s="44"/>
      <c r="AC578" s="1" t="str">
        <f>IF($Q578="","0",VLOOKUP($Q578,登録データ!$U$4:$V$19,2,FALSE))</f>
        <v>0</v>
      </c>
      <c r="AD578" s="1" t="str">
        <f t="shared" si="382"/>
        <v>00</v>
      </c>
      <c r="AE578" s="1" t="str">
        <f t="shared" si="383"/>
        <v/>
      </c>
      <c r="AF578" s="1" t="str">
        <f t="shared" si="378"/>
        <v>000000</v>
      </c>
      <c r="AG578" s="1" t="str">
        <f t="shared" si="379"/>
        <v/>
      </c>
      <c r="AH578" s="1">
        <f t="shared" si="384"/>
        <v>0</v>
      </c>
      <c r="AI578" s="197"/>
      <c r="AJ578" s="197"/>
    </row>
    <row r="579" spans="2:36" ht="19.5" thickTop="1">
      <c r="B579" s="122">
        <v>187</v>
      </c>
      <c r="C579" s="162"/>
      <c r="D579" s="165"/>
      <c r="E579" s="171"/>
      <c r="F579" s="166"/>
      <c r="G579" s="165"/>
      <c r="H579" s="171"/>
      <c r="I579" s="166"/>
      <c r="J579" s="55"/>
      <c r="K579" s="227"/>
      <c r="L579" s="228"/>
      <c r="M579" s="165"/>
      <c r="N579" s="171"/>
      <c r="O579" s="166"/>
      <c r="P579" s="156" t="s">
        <v>169</v>
      </c>
      <c r="Q579" s="159"/>
      <c r="R579" s="153"/>
      <c r="S579" s="156" t="str">
        <f t="shared" ref="S579" si="413">IF($Q579="","",IF(OR(RIGHT($Q579,1)="m",RIGHT($Q579,1)="H"),"分",""))</f>
        <v/>
      </c>
      <c r="T579" s="153"/>
      <c r="U579" s="156" t="str">
        <f t="shared" ref="U579" si="414">IF($Q579="","",IF(OR(RIGHT($Q579,1)="m",RIGHT($Q579,1)="H"),"秒","m"))</f>
        <v/>
      </c>
      <c r="V579" s="153"/>
      <c r="AB579" s="44"/>
      <c r="AC579" s="1" t="str">
        <f>IF($Q579="","0",VLOOKUP($Q579,登録データ!$U$4:$V$19,2,FALSE))</f>
        <v>0</v>
      </c>
      <c r="AD579" s="1" t="str">
        <f t="shared" si="382"/>
        <v>00</v>
      </c>
      <c r="AE579" s="1" t="str">
        <f t="shared" si="383"/>
        <v/>
      </c>
      <c r="AF579" s="1" t="str">
        <f t="shared" si="378"/>
        <v>000000</v>
      </c>
      <c r="AG579" s="1" t="str">
        <f t="shared" si="379"/>
        <v/>
      </c>
      <c r="AH579" s="1">
        <f t="shared" si="384"/>
        <v>0</v>
      </c>
      <c r="AI579" s="197" t="str">
        <f>IF($C579="","",IF($C579="@",0,IF(COUNTIF($C$21:$C$620,$C579)=1,0,1)))</f>
        <v/>
      </c>
      <c r="AJ579" s="197" t="str">
        <f>IF($M579="","",IF(OR($M579="東京都",$M579="北海道",$M579="大阪府",$M579="京都府",RIGHT($M579,1)="県"),0,1))</f>
        <v/>
      </c>
    </row>
    <row r="580" spans="2:36">
      <c r="B580" s="122"/>
      <c r="C580" s="163"/>
      <c r="D580" s="167"/>
      <c r="E580" s="172"/>
      <c r="F580" s="168"/>
      <c r="G580" s="167"/>
      <c r="H580" s="172"/>
      <c r="I580" s="168"/>
      <c r="J580" s="66"/>
      <c r="K580" s="229"/>
      <c r="L580" s="230"/>
      <c r="M580" s="167"/>
      <c r="N580" s="172"/>
      <c r="O580" s="168"/>
      <c r="P580" s="157"/>
      <c r="Q580" s="160"/>
      <c r="R580" s="154"/>
      <c r="S580" s="157"/>
      <c r="T580" s="154"/>
      <c r="U580" s="157"/>
      <c r="V580" s="154"/>
      <c r="AB580" s="44"/>
      <c r="AC580" s="1" t="str">
        <f>IF($Q580="","0",VLOOKUP($Q580,登録データ!$U$4:$V$19,2,FALSE))</f>
        <v>0</v>
      </c>
      <c r="AD580" s="1" t="str">
        <f t="shared" si="382"/>
        <v>00</v>
      </c>
      <c r="AE580" s="1" t="str">
        <f t="shared" si="383"/>
        <v/>
      </c>
      <c r="AF580" s="1" t="str">
        <f t="shared" si="378"/>
        <v>000000</v>
      </c>
      <c r="AG580" s="1" t="str">
        <f t="shared" si="379"/>
        <v/>
      </c>
      <c r="AH580" s="1">
        <f t="shared" si="384"/>
        <v>0</v>
      </c>
      <c r="AI580" s="197"/>
      <c r="AJ580" s="197"/>
    </row>
    <row r="581" spans="2:36" ht="19.5" thickBot="1">
      <c r="B581" s="196"/>
      <c r="C581" s="164"/>
      <c r="D581" s="169"/>
      <c r="E581" s="173"/>
      <c r="F581" s="170"/>
      <c r="G581" s="169"/>
      <c r="H581" s="173"/>
      <c r="I581" s="170"/>
      <c r="J581" s="58"/>
      <c r="K581" s="231"/>
      <c r="L581" s="232"/>
      <c r="M581" s="169"/>
      <c r="N581" s="173"/>
      <c r="O581" s="170"/>
      <c r="P581" s="158"/>
      <c r="Q581" s="226"/>
      <c r="R581" s="155"/>
      <c r="S581" s="205"/>
      <c r="T581" s="155"/>
      <c r="U581" s="205"/>
      <c r="V581" s="155"/>
      <c r="AB581" s="44"/>
      <c r="AC581" s="1" t="str">
        <f>IF($Q581="","0",VLOOKUP($Q581,登録データ!$U$4:$V$19,2,FALSE))</f>
        <v>0</v>
      </c>
      <c r="AD581" s="1" t="str">
        <f t="shared" si="382"/>
        <v>00</v>
      </c>
      <c r="AE581" s="1" t="str">
        <f t="shared" si="383"/>
        <v/>
      </c>
      <c r="AF581" s="1" t="str">
        <f t="shared" si="378"/>
        <v>000000</v>
      </c>
      <c r="AG581" s="1" t="str">
        <f t="shared" si="379"/>
        <v/>
      </c>
      <c r="AH581" s="1">
        <f t="shared" si="384"/>
        <v>0</v>
      </c>
      <c r="AI581" s="197"/>
      <c r="AJ581" s="197"/>
    </row>
    <row r="582" spans="2:36" ht="19.5" thickTop="1">
      <c r="B582" s="122">
        <v>188</v>
      </c>
      <c r="C582" s="162"/>
      <c r="D582" s="165"/>
      <c r="E582" s="171"/>
      <c r="F582" s="166"/>
      <c r="G582" s="165"/>
      <c r="H582" s="171"/>
      <c r="I582" s="166"/>
      <c r="J582" s="55"/>
      <c r="K582" s="227"/>
      <c r="L582" s="228"/>
      <c r="M582" s="165"/>
      <c r="N582" s="171"/>
      <c r="O582" s="166"/>
      <c r="P582" s="156" t="s">
        <v>169</v>
      </c>
      <c r="Q582" s="159"/>
      <c r="R582" s="153"/>
      <c r="S582" s="156" t="str">
        <f t="shared" ref="S582" si="415">IF($Q582="","",IF(OR(RIGHT($Q582,1)="m",RIGHT($Q582,1)="H"),"分",""))</f>
        <v/>
      </c>
      <c r="T582" s="153"/>
      <c r="U582" s="156" t="str">
        <f t="shared" ref="U582" si="416">IF($Q582="","",IF(OR(RIGHT($Q582,1)="m",RIGHT($Q582,1)="H"),"秒","m"))</f>
        <v/>
      </c>
      <c r="V582" s="153"/>
      <c r="AB582" s="44"/>
      <c r="AC582" s="1" t="str">
        <f>IF($Q582="","0",VLOOKUP($Q582,登録データ!$U$4:$V$19,2,FALSE))</f>
        <v>0</v>
      </c>
      <c r="AD582" s="1" t="str">
        <f t="shared" si="382"/>
        <v>00</v>
      </c>
      <c r="AE582" s="1" t="str">
        <f t="shared" si="383"/>
        <v/>
      </c>
      <c r="AF582" s="1" t="str">
        <f t="shared" si="378"/>
        <v>000000</v>
      </c>
      <c r="AG582" s="1" t="str">
        <f t="shared" si="379"/>
        <v/>
      </c>
      <c r="AH582" s="1">
        <f t="shared" si="384"/>
        <v>0</v>
      </c>
      <c r="AI582" s="197" t="str">
        <f>IF($C582="","",IF($C582="@",0,IF(COUNTIF($C$21:$C$620,$C582)=1,0,1)))</f>
        <v/>
      </c>
      <c r="AJ582" s="197" t="str">
        <f>IF($M582="","",IF(OR($M582="東京都",$M582="北海道",$M582="大阪府",$M582="京都府",RIGHT($M582,1)="県"),0,1))</f>
        <v/>
      </c>
    </row>
    <row r="583" spans="2:36">
      <c r="B583" s="122"/>
      <c r="C583" s="163"/>
      <c r="D583" s="167"/>
      <c r="E583" s="172"/>
      <c r="F583" s="168"/>
      <c r="G583" s="167"/>
      <c r="H583" s="172"/>
      <c r="I583" s="168"/>
      <c r="J583" s="66"/>
      <c r="K583" s="229"/>
      <c r="L583" s="230"/>
      <c r="M583" s="167"/>
      <c r="N583" s="172"/>
      <c r="O583" s="168"/>
      <c r="P583" s="157"/>
      <c r="Q583" s="160"/>
      <c r="R583" s="154"/>
      <c r="S583" s="157"/>
      <c r="T583" s="154"/>
      <c r="U583" s="157"/>
      <c r="V583" s="154"/>
      <c r="AB583" s="44"/>
      <c r="AC583" s="1" t="str">
        <f>IF($Q583="","0",VLOOKUP($Q583,登録データ!$U$4:$V$19,2,FALSE))</f>
        <v>0</v>
      </c>
      <c r="AD583" s="1" t="str">
        <f t="shared" si="382"/>
        <v>00</v>
      </c>
      <c r="AE583" s="1" t="str">
        <f t="shared" si="383"/>
        <v/>
      </c>
      <c r="AF583" s="1" t="str">
        <f t="shared" si="378"/>
        <v>000000</v>
      </c>
      <c r="AG583" s="1" t="str">
        <f t="shared" si="379"/>
        <v/>
      </c>
      <c r="AH583" s="1">
        <f t="shared" si="384"/>
        <v>0</v>
      </c>
      <c r="AI583" s="197"/>
      <c r="AJ583" s="197"/>
    </row>
    <row r="584" spans="2:36" ht="19.5" thickBot="1">
      <c r="B584" s="196"/>
      <c r="C584" s="164"/>
      <c r="D584" s="169"/>
      <c r="E584" s="173"/>
      <c r="F584" s="170"/>
      <c r="G584" s="169"/>
      <c r="H584" s="173"/>
      <c r="I584" s="170"/>
      <c r="J584" s="58"/>
      <c r="K584" s="231"/>
      <c r="L584" s="232"/>
      <c r="M584" s="169"/>
      <c r="N584" s="173"/>
      <c r="O584" s="170"/>
      <c r="P584" s="158"/>
      <c r="Q584" s="226"/>
      <c r="R584" s="155"/>
      <c r="S584" s="205"/>
      <c r="T584" s="155"/>
      <c r="U584" s="205"/>
      <c r="V584" s="155"/>
      <c r="AB584" s="44"/>
      <c r="AC584" s="1" t="str">
        <f>IF($Q584="","0",VLOOKUP($Q584,登録データ!$U$4:$V$19,2,FALSE))</f>
        <v>0</v>
      </c>
      <c r="AD584" s="1" t="str">
        <f t="shared" si="382"/>
        <v>00</v>
      </c>
      <c r="AE584" s="1" t="str">
        <f t="shared" si="383"/>
        <v/>
      </c>
      <c r="AF584" s="1" t="str">
        <f t="shared" si="378"/>
        <v>000000</v>
      </c>
      <c r="AG584" s="1" t="str">
        <f t="shared" si="379"/>
        <v/>
      </c>
      <c r="AH584" s="1">
        <f t="shared" si="384"/>
        <v>0</v>
      </c>
      <c r="AI584" s="197"/>
      <c r="AJ584" s="197"/>
    </row>
    <row r="585" spans="2:36" ht="19.5" thickTop="1">
      <c r="B585" s="122">
        <v>189</v>
      </c>
      <c r="C585" s="162"/>
      <c r="D585" s="165"/>
      <c r="E585" s="171"/>
      <c r="F585" s="166"/>
      <c r="G585" s="165"/>
      <c r="H585" s="171"/>
      <c r="I585" s="166"/>
      <c r="J585" s="55"/>
      <c r="K585" s="227"/>
      <c r="L585" s="228"/>
      <c r="M585" s="165"/>
      <c r="N585" s="171"/>
      <c r="O585" s="166"/>
      <c r="P585" s="156" t="s">
        <v>169</v>
      </c>
      <c r="Q585" s="159"/>
      <c r="R585" s="153"/>
      <c r="S585" s="156" t="str">
        <f t="shared" ref="S585" si="417">IF($Q585="","",IF(OR(RIGHT($Q585,1)="m",RIGHT($Q585,1)="H"),"分",""))</f>
        <v/>
      </c>
      <c r="T585" s="153"/>
      <c r="U585" s="156" t="str">
        <f t="shared" ref="U585" si="418">IF($Q585="","",IF(OR(RIGHT($Q585,1)="m",RIGHT($Q585,1)="H"),"秒","m"))</f>
        <v/>
      </c>
      <c r="V585" s="153"/>
      <c r="AB585" s="44"/>
      <c r="AC585" s="1" t="str">
        <f>IF($Q585="","0",VLOOKUP($Q585,登録データ!$U$4:$V$19,2,FALSE))</f>
        <v>0</v>
      </c>
      <c r="AD585" s="1" t="str">
        <f t="shared" si="382"/>
        <v>00</v>
      </c>
      <c r="AE585" s="1" t="str">
        <f t="shared" si="383"/>
        <v/>
      </c>
      <c r="AF585" s="1" t="str">
        <f t="shared" si="378"/>
        <v>000000</v>
      </c>
      <c r="AG585" s="1" t="str">
        <f t="shared" si="379"/>
        <v/>
      </c>
      <c r="AH585" s="1">
        <f t="shared" si="384"/>
        <v>0</v>
      </c>
      <c r="AI585" s="197" t="str">
        <f>IF($C585="","",IF($C585="@",0,IF(COUNTIF($C$21:$C$620,$C585)=1,0,1)))</f>
        <v/>
      </c>
      <c r="AJ585" s="197" t="str">
        <f>IF($M585="","",IF(OR($M585="東京都",$M585="北海道",$M585="大阪府",$M585="京都府",RIGHT($M585,1)="県"),0,1))</f>
        <v/>
      </c>
    </row>
    <row r="586" spans="2:36">
      <c r="B586" s="122"/>
      <c r="C586" s="163"/>
      <c r="D586" s="167"/>
      <c r="E586" s="172"/>
      <c r="F586" s="168"/>
      <c r="G586" s="167"/>
      <c r="H586" s="172"/>
      <c r="I586" s="168"/>
      <c r="J586" s="66"/>
      <c r="K586" s="229"/>
      <c r="L586" s="230"/>
      <c r="M586" s="167"/>
      <c r="N586" s="172"/>
      <c r="O586" s="168"/>
      <c r="P586" s="157"/>
      <c r="Q586" s="160"/>
      <c r="R586" s="154"/>
      <c r="S586" s="157"/>
      <c r="T586" s="154"/>
      <c r="U586" s="157"/>
      <c r="V586" s="154"/>
      <c r="AB586" s="44"/>
      <c r="AC586" s="1" t="str">
        <f>IF($Q586="","0",VLOOKUP($Q586,登録データ!$U$4:$V$19,2,FALSE))</f>
        <v>0</v>
      </c>
      <c r="AD586" s="1" t="str">
        <f t="shared" si="382"/>
        <v>00</v>
      </c>
      <c r="AE586" s="1" t="str">
        <f t="shared" si="383"/>
        <v/>
      </c>
      <c r="AF586" s="1" t="str">
        <f t="shared" si="378"/>
        <v>000000</v>
      </c>
      <c r="AG586" s="1" t="str">
        <f t="shared" si="379"/>
        <v/>
      </c>
      <c r="AH586" s="1">
        <f t="shared" si="384"/>
        <v>0</v>
      </c>
      <c r="AI586" s="197"/>
      <c r="AJ586" s="197"/>
    </row>
    <row r="587" spans="2:36" ht="19.5" thickBot="1">
      <c r="B587" s="196"/>
      <c r="C587" s="164"/>
      <c r="D587" s="169"/>
      <c r="E587" s="173"/>
      <c r="F587" s="170"/>
      <c r="G587" s="169"/>
      <c r="H587" s="173"/>
      <c r="I587" s="170"/>
      <c r="J587" s="58"/>
      <c r="K587" s="231"/>
      <c r="L587" s="232"/>
      <c r="M587" s="169"/>
      <c r="N587" s="173"/>
      <c r="O587" s="170"/>
      <c r="P587" s="158"/>
      <c r="Q587" s="226"/>
      <c r="R587" s="155"/>
      <c r="S587" s="205"/>
      <c r="T587" s="155"/>
      <c r="U587" s="205"/>
      <c r="V587" s="155"/>
      <c r="AB587" s="44"/>
      <c r="AC587" s="1" t="str">
        <f>IF($Q587="","0",VLOOKUP($Q587,登録データ!$U$4:$V$19,2,FALSE))</f>
        <v>0</v>
      </c>
      <c r="AD587" s="1" t="str">
        <f t="shared" si="382"/>
        <v>00</v>
      </c>
      <c r="AE587" s="1" t="str">
        <f t="shared" si="383"/>
        <v/>
      </c>
      <c r="AF587" s="1" t="str">
        <f t="shared" si="378"/>
        <v>000000</v>
      </c>
      <c r="AG587" s="1" t="str">
        <f t="shared" si="379"/>
        <v/>
      </c>
      <c r="AH587" s="1">
        <f t="shared" si="384"/>
        <v>0</v>
      </c>
      <c r="AI587" s="197"/>
      <c r="AJ587" s="197"/>
    </row>
    <row r="588" spans="2:36" ht="19.5" thickTop="1">
      <c r="B588" s="122">
        <v>190</v>
      </c>
      <c r="C588" s="162"/>
      <c r="D588" s="165"/>
      <c r="E588" s="171"/>
      <c r="F588" s="166"/>
      <c r="G588" s="165"/>
      <c r="H588" s="171"/>
      <c r="I588" s="166"/>
      <c r="J588" s="55"/>
      <c r="K588" s="227"/>
      <c r="L588" s="228"/>
      <c r="M588" s="165"/>
      <c r="N588" s="171"/>
      <c r="O588" s="166"/>
      <c r="P588" s="156" t="s">
        <v>169</v>
      </c>
      <c r="Q588" s="159"/>
      <c r="R588" s="153"/>
      <c r="S588" s="156" t="str">
        <f t="shared" ref="S588" si="419">IF($Q588="","",IF(OR(RIGHT($Q588,1)="m",RIGHT($Q588,1)="H"),"分",""))</f>
        <v/>
      </c>
      <c r="T588" s="153"/>
      <c r="U588" s="156" t="str">
        <f t="shared" ref="U588" si="420">IF($Q588="","",IF(OR(RIGHT($Q588,1)="m",RIGHT($Q588,1)="H"),"秒","m"))</f>
        <v/>
      </c>
      <c r="V588" s="153"/>
      <c r="AB588" s="44"/>
      <c r="AC588" s="1" t="str">
        <f>IF($Q588="","0",VLOOKUP($Q588,登録データ!$U$4:$V$19,2,FALSE))</f>
        <v>0</v>
      </c>
      <c r="AD588" s="1" t="str">
        <f t="shared" si="382"/>
        <v>00</v>
      </c>
      <c r="AE588" s="1" t="str">
        <f t="shared" si="383"/>
        <v/>
      </c>
      <c r="AF588" s="1" t="str">
        <f t="shared" si="378"/>
        <v>000000</v>
      </c>
      <c r="AG588" s="1" t="str">
        <f t="shared" si="379"/>
        <v/>
      </c>
      <c r="AH588" s="1">
        <f t="shared" si="384"/>
        <v>0</v>
      </c>
      <c r="AI588" s="197" t="str">
        <f>IF($C588="","",IF($C588="@",0,IF(COUNTIF($C$21:$C$620,$C588)=1,0,1)))</f>
        <v/>
      </c>
      <c r="AJ588" s="197" t="str">
        <f>IF($M588="","",IF(OR($M588="東京都",$M588="北海道",$M588="大阪府",$M588="京都府",RIGHT($M588,1)="県"),0,1))</f>
        <v/>
      </c>
    </row>
    <row r="589" spans="2:36">
      <c r="B589" s="122"/>
      <c r="C589" s="163"/>
      <c r="D589" s="167"/>
      <c r="E589" s="172"/>
      <c r="F589" s="168"/>
      <c r="G589" s="167"/>
      <c r="H589" s="172"/>
      <c r="I589" s="168"/>
      <c r="J589" s="66"/>
      <c r="K589" s="229"/>
      <c r="L589" s="230"/>
      <c r="M589" s="167"/>
      <c r="N589" s="172"/>
      <c r="O589" s="168"/>
      <c r="P589" s="157"/>
      <c r="Q589" s="160"/>
      <c r="R589" s="154"/>
      <c r="S589" s="157"/>
      <c r="T589" s="154"/>
      <c r="U589" s="157"/>
      <c r="V589" s="154"/>
      <c r="AB589" s="44"/>
      <c r="AC589" s="1" t="str">
        <f>IF($Q589="","0",VLOOKUP($Q589,登録データ!$U$4:$V$19,2,FALSE))</f>
        <v>0</v>
      </c>
      <c r="AD589" s="1" t="str">
        <f t="shared" si="382"/>
        <v>00</v>
      </c>
      <c r="AE589" s="1" t="str">
        <f t="shared" si="383"/>
        <v/>
      </c>
      <c r="AF589" s="1" t="str">
        <f t="shared" si="378"/>
        <v>000000</v>
      </c>
      <c r="AG589" s="1" t="str">
        <f t="shared" si="379"/>
        <v/>
      </c>
      <c r="AH589" s="1">
        <f t="shared" si="384"/>
        <v>0</v>
      </c>
      <c r="AI589" s="197"/>
      <c r="AJ589" s="197"/>
    </row>
    <row r="590" spans="2:36" ht="19.5" thickBot="1">
      <c r="B590" s="196"/>
      <c r="C590" s="164"/>
      <c r="D590" s="169"/>
      <c r="E590" s="173"/>
      <c r="F590" s="170"/>
      <c r="G590" s="169"/>
      <c r="H590" s="173"/>
      <c r="I590" s="170"/>
      <c r="J590" s="58"/>
      <c r="K590" s="231"/>
      <c r="L590" s="232"/>
      <c r="M590" s="169"/>
      <c r="N590" s="173"/>
      <c r="O590" s="170"/>
      <c r="P590" s="158"/>
      <c r="Q590" s="226"/>
      <c r="R590" s="155"/>
      <c r="S590" s="205"/>
      <c r="T590" s="155"/>
      <c r="U590" s="205"/>
      <c r="V590" s="155"/>
      <c r="AB590" s="44"/>
      <c r="AC590" s="1" t="str">
        <f>IF($Q590="","0",VLOOKUP($Q590,登録データ!$U$4:$V$19,2,FALSE))</f>
        <v>0</v>
      </c>
      <c r="AD590" s="1" t="str">
        <f t="shared" si="382"/>
        <v>00</v>
      </c>
      <c r="AE590" s="1" t="str">
        <f t="shared" si="383"/>
        <v/>
      </c>
      <c r="AF590" s="1" t="str">
        <f t="shared" si="378"/>
        <v>000000</v>
      </c>
      <c r="AG590" s="1" t="str">
        <f t="shared" si="379"/>
        <v/>
      </c>
      <c r="AH590" s="1">
        <f t="shared" si="384"/>
        <v>0</v>
      </c>
      <c r="AI590" s="197"/>
      <c r="AJ590" s="197"/>
    </row>
    <row r="591" spans="2:36" ht="19.5" thickTop="1">
      <c r="B591" s="122">
        <v>191</v>
      </c>
      <c r="C591" s="162"/>
      <c r="D591" s="165"/>
      <c r="E591" s="171"/>
      <c r="F591" s="166"/>
      <c r="G591" s="165"/>
      <c r="H591" s="171"/>
      <c r="I591" s="166"/>
      <c r="J591" s="55"/>
      <c r="K591" s="227"/>
      <c r="L591" s="228"/>
      <c r="M591" s="165"/>
      <c r="N591" s="171"/>
      <c r="O591" s="166"/>
      <c r="P591" s="156" t="s">
        <v>169</v>
      </c>
      <c r="Q591" s="159"/>
      <c r="R591" s="153"/>
      <c r="S591" s="156" t="str">
        <f t="shared" ref="S591" si="421">IF($Q591="","",IF(OR(RIGHT($Q591,1)="m",RIGHT($Q591,1)="H"),"分",""))</f>
        <v/>
      </c>
      <c r="T591" s="153"/>
      <c r="U591" s="156" t="str">
        <f t="shared" ref="U591" si="422">IF($Q591="","",IF(OR(RIGHT($Q591,1)="m",RIGHT($Q591,1)="H"),"秒","m"))</f>
        <v/>
      </c>
      <c r="V591" s="153"/>
      <c r="AB591" s="44"/>
      <c r="AC591" s="1" t="str">
        <f>IF($Q591="","0",VLOOKUP($Q591,登録データ!$U$4:$V$19,2,FALSE))</f>
        <v>0</v>
      </c>
      <c r="AD591" s="1" t="str">
        <f t="shared" si="382"/>
        <v>00</v>
      </c>
      <c r="AE591" s="1" t="str">
        <f t="shared" si="383"/>
        <v/>
      </c>
      <c r="AF591" s="1" t="str">
        <f t="shared" si="378"/>
        <v>000000</v>
      </c>
      <c r="AG591" s="1" t="str">
        <f t="shared" si="379"/>
        <v/>
      </c>
      <c r="AH591" s="1">
        <f t="shared" si="384"/>
        <v>0</v>
      </c>
      <c r="AI591" s="197" t="str">
        <f>IF($C591="","",IF($C591="@",0,IF(COUNTIF($C$21:$C$620,$C591)=1,0,1)))</f>
        <v/>
      </c>
      <c r="AJ591" s="197" t="str">
        <f>IF($M591="","",IF(OR($M591="東京都",$M591="北海道",$M591="大阪府",$M591="京都府",RIGHT($M591,1)="県"),0,1))</f>
        <v/>
      </c>
    </row>
    <row r="592" spans="2:36">
      <c r="B592" s="122"/>
      <c r="C592" s="163"/>
      <c r="D592" s="167"/>
      <c r="E592" s="172"/>
      <c r="F592" s="168"/>
      <c r="G592" s="167"/>
      <c r="H592" s="172"/>
      <c r="I592" s="168"/>
      <c r="J592" s="66"/>
      <c r="K592" s="229"/>
      <c r="L592" s="230"/>
      <c r="M592" s="167"/>
      <c r="N592" s="172"/>
      <c r="O592" s="168"/>
      <c r="P592" s="157"/>
      <c r="Q592" s="160"/>
      <c r="R592" s="154"/>
      <c r="S592" s="157"/>
      <c r="T592" s="154"/>
      <c r="U592" s="157"/>
      <c r="V592" s="154"/>
      <c r="AB592" s="44"/>
      <c r="AC592" s="1" t="str">
        <f>IF($Q592="","0",VLOOKUP($Q592,登録データ!$U$4:$V$19,2,FALSE))</f>
        <v>0</v>
      </c>
      <c r="AD592" s="1" t="str">
        <f t="shared" si="382"/>
        <v>00</v>
      </c>
      <c r="AE592" s="1" t="str">
        <f t="shared" si="383"/>
        <v/>
      </c>
      <c r="AF592" s="1" t="str">
        <f t="shared" si="378"/>
        <v>000000</v>
      </c>
      <c r="AG592" s="1" t="str">
        <f t="shared" si="379"/>
        <v/>
      </c>
      <c r="AH592" s="1">
        <f t="shared" si="384"/>
        <v>0</v>
      </c>
      <c r="AI592" s="197"/>
      <c r="AJ592" s="197"/>
    </row>
    <row r="593" spans="2:36" ht="19.5" thickBot="1">
      <c r="B593" s="196"/>
      <c r="C593" s="164"/>
      <c r="D593" s="169"/>
      <c r="E593" s="173"/>
      <c r="F593" s="170"/>
      <c r="G593" s="169"/>
      <c r="H593" s="173"/>
      <c r="I593" s="170"/>
      <c r="J593" s="58"/>
      <c r="K593" s="231"/>
      <c r="L593" s="232"/>
      <c r="M593" s="169"/>
      <c r="N593" s="173"/>
      <c r="O593" s="170"/>
      <c r="P593" s="158"/>
      <c r="Q593" s="226"/>
      <c r="R593" s="155"/>
      <c r="S593" s="205"/>
      <c r="T593" s="155"/>
      <c r="U593" s="205"/>
      <c r="V593" s="155"/>
      <c r="AB593" s="44"/>
      <c r="AC593" s="1" t="str">
        <f>IF($Q593="","0",VLOOKUP($Q593,登録データ!$U$4:$V$19,2,FALSE))</f>
        <v>0</v>
      </c>
      <c r="AD593" s="1" t="str">
        <f t="shared" si="382"/>
        <v>00</v>
      </c>
      <c r="AE593" s="1" t="str">
        <f t="shared" si="383"/>
        <v/>
      </c>
      <c r="AF593" s="1" t="str">
        <f t="shared" si="378"/>
        <v>000000</v>
      </c>
      <c r="AG593" s="1" t="str">
        <f t="shared" si="379"/>
        <v/>
      </c>
      <c r="AH593" s="1">
        <f t="shared" si="384"/>
        <v>0</v>
      </c>
      <c r="AI593" s="197"/>
      <c r="AJ593" s="197"/>
    </row>
    <row r="594" spans="2:36" ht="19.5" thickTop="1">
      <c r="B594" s="122">
        <v>192</v>
      </c>
      <c r="C594" s="162"/>
      <c r="D594" s="165"/>
      <c r="E594" s="171"/>
      <c r="F594" s="166"/>
      <c r="G594" s="165"/>
      <c r="H594" s="171"/>
      <c r="I594" s="166"/>
      <c r="J594" s="55"/>
      <c r="K594" s="227"/>
      <c r="L594" s="228"/>
      <c r="M594" s="165"/>
      <c r="N594" s="171"/>
      <c r="O594" s="166"/>
      <c r="P594" s="156" t="s">
        <v>169</v>
      </c>
      <c r="Q594" s="159"/>
      <c r="R594" s="153"/>
      <c r="S594" s="156" t="str">
        <f t="shared" ref="S594" si="423">IF($Q594="","",IF(OR(RIGHT($Q594,1)="m",RIGHT($Q594,1)="H"),"分",""))</f>
        <v/>
      </c>
      <c r="T594" s="153"/>
      <c r="U594" s="156" t="str">
        <f t="shared" ref="U594" si="424">IF($Q594="","",IF(OR(RIGHT($Q594,1)="m",RIGHT($Q594,1)="H"),"秒","m"))</f>
        <v/>
      </c>
      <c r="V594" s="153"/>
      <c r="AB594" s="44"/>
      <c r="AC594" s="1" t="str">
        <f>IF($Q594="","0",VLOOKUP($Q594,登録データ!$U$4:$V$19,2,FALSE))</f>
        <v>0</v>
      </c>
      <c r="AD594" s="1" t="str">
        <f t="shared" si="382"/>
        <v>00</v>
      </c>
      <c r="AE594" s="1" t="str">
        <f t="shared" si="383"/>
        <v/>
      </c>
      <c r="AF594" s="1" t="str">
        <f t="shared" si="378"/>
        <v>000000</v>
      </c>
      <c r="AG594" s="1" t="str">
        <f t="shared" si="379"/>
        <v/>
      </c>
      <c r="AH594" s="1">
        <f t="shared" si="384"/>
        <v>0</v>
      </c>
      <c r="AI594" s="197" t="str">
        <f>IF($C594="","",IF($C594="@",0,IF(COUNTIF($C$21:$C$620,$C594)=1,0,1)))</f>
        <v/>
      </c>
      <c r="AJ594" s="197" t="str">
        <f>IF($M594="","",IF(OR($M594="東京都",$M594="北海道",$M594="大阪府",$M594="京都府",RIGHT($M594,1)="県"),0,1))</f>
        <v/>
      </c>
    </row>
    <row r="595" spans="2:36">
      <c r="B595" s="122"/>
      <c r="C595" s="163"/>
      <c r="D595" s="167"/>
      <c r="E595" s="172"/>
      <c r="F595" s="168"/>
      <c r="G595" s="167"/>
      <c r="H595" s="172"/>
      <c r="I595" s="168"/>
      <c r="J595" s="66"/>
      <c r="K595" s="229"/>
      <c r="L595" s="230"/>
      <c r="M595" s="167"/>
      <c r="N595" s="172"/>
      <c r="O595" s="168"/>
      <c r="P595" s="157"/>
      <c r="Q595" s="160"/>
      <c r="R595" s="154"/>
      <c r="S595" s="157"/>
      <c r="T595" s="154"/>
      <c r="U595" s="157"/>
      <c r="V595" s="154"/>
      <c r="AB595" s="44"/>
      <c r="AC595" s="1" t="str">
        <f>IF($Q595="","0",VLOOKUP($Q595,登録データ!$U$4:$V$19,2,FALSE))</f>
        <v>0</v>
      </c>
      <c r="AD595" s="1" t="str">
        <f t="shared" si="382"/>
        <v>00</v>
      </c>
      <c r="AE595" s="1" t="str">
        <f t="shared" si="383"/>
        <v/>
      </c>
      <c r="AF595" s="1" t="str">
        <f t="shared" si="378"/>
        <v>000000</v>
      </c>
      <c r="AG595" s="1" t="str">
        <f t="shared" si="379"/>
        <v/>
      </c>
      <c r="AH595" s="1">
        <f t="shared" si="384"/>
        <v>0</v>
      </c>
      <c r="AI595" s="197"/>
      <c r="AJ595" s="197"/>
    </row>
    <row r="596" spans="2:36" ht="19.5" thickBot="1">
      <c r="B596" s="196"/>
      <c r="C596" s="164"/>
      <c r="D596" s="169"/>
      <c r="E596" s="173"/>
      <c r="F596" s="170"/>
      <c r="G596" s="169"/>
      <c r="H596" s="173"/>
      <c r="I596" s="170"/>
      <c r="J596" s="58"/>
      <c r="K596" s="231"/>
      <c r="L596" s="232"/>
      <c r="M596" s="169"/>
      <c r="N596" s="173"/>
      <c r="O596" s="170"/>
      <c r="P596" s="158"/>
      <c r="Q596" s="226"/>
      <c r="R596" s="155"/>
      <c r="S596" s="205"/>
      <c r="T596" s="155"/>
      <c r="U596" s="205"/>
      <c r="V596" s="155"/>
      <c r="AB596" s="44"/>
      <c r="AC596" s="1" t="str">
        <f>IF($Q596="","0",VLOOKUP($Q596,登録データ!$U$4:$V$19,2,FALSE))</f>
        <v>0</v>
      </c>
      <c r="AD596" s="1" t="str">
        <f t="shared" si="382"/>
        <v>00</v>
      </c>
      <c r="AE596" s="1" t="str">
        <f t="shared" si="383"/>
        <v/>
      </c>
      <c r="AF596" s="1" t="str">
        <f t="shared" si="378"/>
        <v>000000</v>
      </c>
      <c r="AG596" s="1" t="str">
        <f t="shared" si="379"/>
        <v/>
      </c>
      <c r="AH596" s="1">
        <f t="shared" si="384"/>
        <v>0</v>
      </c>
      <c r="AI596" s="197"/>
      <c r="AJ596" s="197"/>
    </row>
    <row r="597" spans="2:36" ht="19.5" thickTop="1">
      <c r="B597" s="122">
        <v>193</v>
      </c>
      <c r="C597" s="162"/>
      <c r="D597" s="165"/>
      <c r="E597" s="171"/>
      <c r="F597" s="166"/>
      <c r="G597" s="165"/>
      <c r="H597" s="171"/>
      <c r="I597" s="166"/>
      <c r="J597" s="55"/>
      <c r="K597" s="227"/>
      <c r="L597" s="228"/>
      <c r="M597" s="165"/>
      <c r="N597" s="171"/>
      <c r="O597" s="166"/>
      <c r="P597" s="156" t="s">
        <v>169</v>
      </c>
      <c r="Q597" s="159"/>
      <c r="R597" s="153"/>
      <c r="S597" s="156" t="str">
        <f t="shared" ref="S597" si="425">IF($Q597="","",IF(OR(RIGHT($Q597,1)="m",RIGHT($Q597,1)="H"),"分",""))</f>
        <v/>
      </c>
      <c r="T597" s="153"/>
      <c r="U597" s="156" t="str">
        <f t="shared" ref="U597" si="426">IF($Q597="","",IF(OR(RIGHT($Q597,1)="m",RIGHT($Q597,1)="H"),"秒","m"))</f>
        <v/>
      </c>
      <c r="V597" s="153"/>
      <c r="AB597" s="44"/>
      <c r="AC597" s="1" t="str">
        <f>IF($Q597="","0",VLOOKUP($Q597,登録データ!$U$4:$V$19,2,FALSE))</f>
        <v>0</v>
      </c>
      <c r="AD597" s="1" t="str">
        <f t="shared" si="382"/>
        <v>00</v>
      </c>
      <c r="AE597" s="1" t="str">
        <f t="shared" si="383"/>
        <v/>
      </c>
      <c r="AF597" s="1" t="str">
        <f t="shared" ref="AF597:AF620" si="427">IF($AE597=2,IF($T597="","0000",CONCATENATE(RIGHT($T597+100,2),$AD597)),IF($T597="","000000",CONCATENATE(RIGHT($R597+100,2),RIGHT($T597+100,2),$AD597)))</f>
        <v>000000</v>
      </c>
      <c r="AG597" s="1" t="str">
        <f t="shared" ref="AG597:AG620" si="428">IF($Q597="","",CONCATENATE($AC597," ",IF($AE597=1,RIGHT($AF597+10000000,7),RIGHT($AF597+100000,5))))</f>
        <v/>
      </c>
      <c r="AH597" s="1">
        <f t="shared" si="384"/>
        <v>0</v>
      </c>
      <c r="AI597" s="197" t="str">
        <f>IF($C597="","",IF($C597="@",0,IF(COUNTIF($C$21:$C$620,$C597)=1,0,1)))</f>
        <v/>
      </c>
      <c r="AJ597" s="197" t="str">
        <f>IF($M597="","",IF(OR($M597="東京都",$M597="北海道",$M597="大阪府",$M597="京都府",RIGHT($M597,1)="県"),0,1))</f>
        <v/>
      </c>
    </row>
    <row r="598" spans="2:36">
      <c r="B598" s="122"/>
      <c r="C598" s="163"/>
      <c r="D598" s="167"/>
      <c r="E598" s="172"/>
      <c r="F598" s="168"/>
      <c r="G598" s="167"/>
      <c r="H598" s="172"/>
      <c r="I598" s="168"/>
      <c r="J598" s="66"/>
      <c r="K598" s="229"/>
      <c r="L598" s="230"/>
      <c r="M598" s="167"/>
      <c r="N598" s="172"/>
      <c r="O598" s="168"/>
      <c r="P598" s="157"/>
      <c r="Q598" s="160"/>
      <c r="R598" s="154"/>
      <c r="S598" s="157"/>
      <c r="T598" s="154"/>
      <c r="U598" s="157"/>
      <c r="V598" s="154"/>
      <c r="AB598" s="44"/>
      <c r="AC598" s="1" t="str">
        <f>IF($Q598="","0",VLOOKUP($Q598,登録データ!$U$4:$V$19,2,FALSE))</f>
        <v>0</v>
      </c>
      <c r="AD598" s="1" t="str">
        <f t="shared" ref="AD598:AD620" si="429">IF($V598="","00",IF(LEN($V598)=1,$V598*10,$V598))</f>
        <v>00</v>
      </c>
      <c r="AE598" s="1" t="str">
        <f t="shared" ref="AE598:AE620" si="430">IF($Q598="","",IF(OR(RIGHT($Q598,1)="m",RIGHT($Q598,1)="H"),1,2))</f>
        <v/>
      </c>
      <c r="AF598" s="1" t="str">
        <f t="shared" si="427"/>
        <v>000000</v>
      </c>
      <c r="AG598" s="1" t="str">
        <f t="shared" si="428"/>
        <v/>
      </c>
      <c r="AH598" s="1">
        <f t="shared" ref="AH598:AH620" si="431">IF(OR(RIGHT($Q598,1)="m",RIGHT($Q598,1)="H",RIGHT($Q598,1)="W",RIGHT($Q598,1)="C"),IF(VALUE($T598)&gt;59,1,0),0)</f>
        <v>0</v>
      </c>
      <c r="AI598" s="197"/>
      <c r="AJ598" s="197"/>
    </row>
    <row r="599" spans="2:36" ht="19.5" thickBot="1">
      <c r="B599" s="196"/>
      <c r="C599" s="164"/>
      <c r="D599" s="169"/>
      <c r="E599" s="173"/>
      <c r="F599" s="170"/>
      <c r="G599" s="169"/>
      <c r="H599" s="173"/>
      <c r="I599" s="170"/>
      <c r="J599" s="58"/>
      <c r="K599" s="231"/>
      <c r="L599" s="232"/>
      <c r="M599" s="169"/>
      <c r="N599" s="173"/>
      <c r="O599" s="170"/>
      <c r="P599" s="158"/>
      <c r="Q599" s="226"/>
      <c r="R599" s="155"/>
      <c r="S599" s="205"/>
      <c r="T599" s="155"/>
      <c r="U599" s="205"/>
      <c r="V599" s="155"/>
      <c r="AB599" s="44"/>
      <c r="AC599" s="1" t="str">
        <f>IF($Q599="","0",VLOOKUP($Q599,登録データ!$U$4:$V$19,2,FALSE))</f>
        <v>0</v>
      </c>
      <c r="AD599" s="1" t="str">
        <f t="shared" si="429"/>
        <v>00</v>
      </c>
      <c r="AE599" s="1" t="str">
        <f t="shared" si="430"/>
        <v/>
      </c>
      <c r="AF599" s="1" t="str">
        <f t="shared" si="427"/>
        <v>000000</v>
      </c>
      <c r="AG599" s="1" t="str">
        <f t="shared" si="428"/>
        <v/>
      </c>
      <c r="AH599" s="1">
        <f t="shared" si="431"/>
        <v>0</v>
      </c>
      <c r="AI599" s="197"/>
      <c r="AJ599" s="197"/>
    </row>
    <row r="600" spans="2:36" ht="19.5" thickTop="1">
      <c r="B600" s="122">
        <v>194</v>
      </c>
      <c r="C600" s="162"/>
      <c r="D600" s="165"/>
      <c r="E600" s="171"/>
      <c r="F600" s="166"/>
      <c r="G600" s="165"/>
      <c r="H600" s="171"/>
      <c r="I600" s="166"/>
      <c r="J600" s="55"/>
      <c r="K600" s="227"/>
      <c r="L600" s="228"/>
      <c r="M600" s="165"/>
      <c r="N600" s="171"/>
      <c r="O600" s="166"/>
      <c r="P600" s="156" t="s">
        <v>169</v>
      </c>
      <c r="Q600" s="159"/>
      <c r="R600" s="153"/>
      <c r="S600" s="156" t="str">
        <f t="shared" ref="S600" si="432">IF($Q600="","",IF(OR(RIGHT($Q600,1)="m",RIGHT($Q600,1)="H"),"分",""))</f>
        <v/>
      </c>
      <c r="T600" s="153"/>
      <c r="U600" s="156" t="str">
        <f t="shared" ref="U600" si="433">IF($Q600="","",IF(OR(RIGHT($Q600,1)="m",RIGHT($Q600,1)="H"),"秒","m"))</f>
        <v/>
      </c>
      <c r="V600" s="153"/>
      <c r="AB600" s="44"/>
      <c r="AC600" s="1" t="str">
        <f>IF($Q600="","0",VLOOKUP($Q600,登録データ!$U$4:$V$19,2,FALSE))</f>
        <v>0</v>
      </c>
      <c r="AD600" s="1" t="str">
        <f t="shared" si="429"/>
        <v>00</v>
      </c>
      <c r="AE600" s="1" t="str">
        <f t="shared" si="430"/>
        <v/>
      </c>
      <c r="AF600" s="1" t="str">
        <f t="shared" si="427"/>
        <v>000000</v>
      </c>
      <c r="AG600" s="1" t="str">
        <f t="shared" si="428"/>
        <v/>
      </c>
      <c r="AH600" s="1">
        <f t="shared" si="431"/>
        <v>0</v>
      </c>
      <c r="AI600" s="197" t="str">
        <f>IF($C600="","",IF($C600="@",0,IF(COUNTIF($C$21:$C$620,$C600)=1,0,1)))</f>
        <v/>
      </c>
      <c r="AJ600" s="197" t="str">
        <f>IF($M600="","",IF(OR($M600="東京都",$M600="北海道",$M600="大阪府",$M600="京都府",RIGHT($M600,1)="県"),0,1))</f>
        <v/>
      </c>
    </row>
    <row r="601" spans="2:36">
      <c r="B601" s="122"/>
      <c r="C601" s="163"/>
      <c r="D601" s="167"/>
      <c r="E601" s="172"/>
      <c r="F601" s="168"/>
      <c r="G601" s="167"/>
      <c r="H601" s="172"/>
      <c r="I601" s="168"/>
      <c r="J601" s="66"/>
      <c r="K601" s="229"/>
      <c r="L601" s="230"/>
      <c r="M601" s="167"/>
      <c r="N601" s="172"/>
      <c r="O601" s="168"/>
      <c r="P601" s="157"/>
      <c r="Q601" s="160"/>
      <c r="R601" s="154"/>
      <c r="S601" s="157"/>
      <c r="T601" s="154"/>
      <c r="U601" s="157"/>
      <c r="V601" s="154"/>
      <c r="AB601" s="44"/>
      <c r="AC601" s="1" t="str">
        <f>IF($Q601="","0",VLOOKUP($Q601,登録データ!$U$4:$V$19,2,FALSE))</f>
        <v>0</v>
      </c>
      <c r="AD601" s="1" t="str">
        <f t="shared" si="429"/>
        <v>00</v>
      </c>
      <c r="AE601" s="1" t="str">
        <f t="shared" si="430"/>
        <v/>
      </c>
      <c r="AF601" s="1" t="str">
        <f t="shared" si="427"/>
        <v>000000</v>
      </c>
      <c r="AG601" s="1" t="str">
        <f t="shared" si="428"/>
        <v/>
      </c>
      <c r="AH601" s="1">
        <f t="shared" si="431"/>
        <v>0</v>
      </c>
      <c r="AI601" s="197"/>
      <c r="AJ601" s="197"/>
    </row>
    <row r="602" spans="2:36" ht="19.5" thickBot="1">
      <c r="B602" s="196"/>
      <c r="C602" s="164"/>
      <c r="D602" s="169"/>
      <c r="E602" s="173"/>
      <c r="F602" s="170"/>
      <c r="G602" s="169"/>
      <c r="H602" s="173"/>
      <c r="I602" s="170"/>
      <c r="J602" s="58"/>
      <c r="K602" s="231"/>
      <c r="L602" s="232"/>
      <c r="M602" s="169"/>
      <c r="N602" s="173"/>
      <c r="O602" s="170"/>
      <c r="P602" s="158"/>
      <c r="Q602" s="226"/>
      <c r="R602" s="155"/>
      <c r="S602" s="205"/>
      <c r="T602" s="155"/>
      <c r="U602" s="205"/>
      <c r="V602" s="155"/>
      <c r="AB602" s="44"/>
      <c r="AC602" s="1" t="str">
        <f>IF($Q602="","0",VLOOKUP($Q602,登録データ!$U$4:$V$19,2,FALSE))</f>
        <v>0</v>
      </c>
      <c r="AD602" s="1" t="str">
        <f t="shared" si="429"/>
        <v>00</v>
      </c>
      <c r="AE602" s="1" t="str">
        <f t="shared" si="430"/>
        <v/>
      </c>
      <c r="AF602" s="1" t="str">
        <f t="shared" si="427"/>
        <v>000000</v>
      </c>
      <c r="AG602" s="1" t="str">
        <f t="shared" si="428"/>
        <v/>
      </c>
      <c r="AH602" s="1">
        <f t="shared" si="431"/>
        <v>0</v>
      </c>
      <c r="AI602" s="197"/>
      <c r="AJ602" s="197"/>
    </row>
    <row r="603" spans="2:36" ht="19.5" thickTop="1">
      <c r="B603" s="122">
        <v>195</v>
      </c>
      <c r="C603" s="162"/>
      <c r="D603" s="165"/>
      <c r="E603" s="171"/>
      <c r="F603" s="166"/>
      <c r="G603" s="165"/>
      <c r="H603" s="171"/>
      <c r="I603" s="166"/>
      <c r="J603" s="55"/>
      <c r="K603" s="227"/>
      <c r="L603" s="228"/>
      <c r="M603" s="165"/>
      <c r="N603" s="171"/>
      <c r="O603" s="166"/>
      <c r="P603" s="156" t="s">
        <v>169</v>
      </c>
      <c r="Q603" s="159"/>
      <c r="R603" s="153"/>
      <c r="S603" s="156" t="str">
        <f t="shared" ref="S603" si="434">IF($Q603="","",IF(OR(RIGHT($Q603,1)="m",RIGHT($Q603,1)="H"),"分",""))</f>
        <v/>
      </c>
      <c r="T603" s="153"/>
      <c r="U603" s="156" t="str">
        <f t="shared" ref="U603" si="435">IF($Q603="","",IF(OR(RIGHT($Q603,1)="m",RIGHT($Q603,1)="H"),"秒","m"))</f>
        <v/>
      </c>
      <c r="V603" s="153"/>
      <c r="AB603" s="44"/>
      <c r="AC603" s="1" t="str">
        <f>IF($Q603="","0",VLOOKUP($Q603,登録データ!$U$4:$V$19,2,FALSE))</f>
        <v>0</v>
      </c>
      <c r="AD603" s="1" t="str">
        <f t="shared" si="429"/>
        <v>00</v>
      </c>
      <c r="AE603" s="1" t="str">
        <f t="shared" si="430"/>
        <v/>
      </c>
      <c r="AF603" s="1" t="str">
        <f t="shared" si="427"/>
        <v>000000</v>
      </c>
      <c r="AG603" s="1" t="str">
        <f t="shared" si="428"/>
        <v/>
      </c>
      <c r="AH603" s="1">
        <f t="shared" si="431"/>
        <v>0</v>
      </c>
      <c r="AI603" s="197" t="str">
        <f>IF($C603="","",IF($C603="@",0,IF(COUNTIF($C$21:$C$620,$C603)=1,0,1)))</f>
        <v/>
      </c>
      <c r="AJ603" s="197" t="str">
        <f>IF($M603="","",IF(OR($M603="東京都",$M603="北海道",$M603="大阪府",$M603="京都府",RIGHT($M603,1)="県"),0,1))</f>
        <v/>
      </c>
    </row>
    <row r="604" spans="2:36">
      <c r="B604" s="122"/>
      <c r="C604" s="163"/>
      <c r="D604" s="167"/>
      <c r="E604" s="172"/>
      <c r="F604" s="168"/>
      <c r="G604" s="167"/>
      <c r="H604" s="172"/>
      <c r="I604" s="168"/>
      <c r="J604" s="66"/>
      <c r="K604" s="229"/>
      <c r="L604" s="230"/>
      <c r="M604" s="167"/>
      <c r="N604" s="172"/>
      <c r="O604" s="168"/>
      <c r="P604" s="157"/>
      <c r="Q604" s="160"/>
      <c r="R604" s="154"/>
      <c r="S604" s="157"/>
      <c r="T604" s="154"/>
      <c r="U604" s="157"/>
      <c r="V604" s="154"/>
      <c r="AB604" s="44"/>
      <c r="AC604" s="1" t="str">
        <f>IF($Q604="","0",VLOOKUP($Q604,登録データ!$U$4:$V$19,2,FALSE))</f>
        <v>0</v>
      </c>
      <c r="AD604" s="1" t="str">
        <f t="shared" si="429"/>
        <v>00</v>
      </c>
      <c r="AE604" s="1" t="str">
        <f t="shared" si="430"/>
        <v/>
      </c>
      <c r="AF604" s="1" t="str">
        <f t="shared" si="427"/>
        <v>000000</v>
      </c>
      <c r="AG604" s="1" t="str">
        <f t="shared" si="428"/>
        <v/>
      </c>
      <c r="AH604" s="1">
        <f t="shared" si="431"/>
        <v>0</v>
      </c>
      <c r="AI604" s="197"/>
      <c r="AJ604" s="197"/>
    </row>
    <row r="605" spans="2:36" ht="19.5" thickBot="1">
      <c r="B605" s="196"/>
      <c r="C605" s="164"/>
      <c r="D605" s="169"/>
      <c r="E605" s="173"/>
      <c r="F605" s="170"/>
      <c r="G605" s="169"/>
      <c r="H605" s="173"/>
      <c r="I605" s="170"/>
      <c r="J605" s="58"/>
      <c r="K605" s="231"/>
      <c r="L605" s="232"/>
      <c r="M605" s="169"/>
      <c r="N605" s="173"/>
      <c r="O605" s="170"/>
      <c r="P605" s="158"/>
      <c r="Q605" s="226"/>
      <c r="R605" s="155"/>
      <c r="S605" s="205"/>
      <c r="T605" s="155"/>
      <c r="U605" s="205"/>
      <c r="V605" s="155"/>
      <c r="AB605" s="44"/>
      <c r="AC605" s="1" t="str">
        <f>IF($Q605="","0",VLOOKUP($Q605,登録データ!$U$4:$V$19,2,FALSE))</f>
        <v>0</v>
      </c>
      <c r="AD605" s="1" t="str">
        <f t="shared" si="429"/>
        <v>00</v>
      </c>
      <c r="AE605" s="1" t="str">
        <f t="shared" si="430"/>
        <v/>
      </c>
      <c r="AF605" s="1" t="str">
        <f t="shared" si="427"/>
        <v>000000</v>
      </c>
      <c r="AG605" s="1" t="str">
        <f t="shared" si="428"/>
        <v/>
      </c>
      <c r="AH605" s="1">
        <f t="shared" si="431"/>
        <v>0</v>
      </c>
      <c r="AI605" s="197"/>
      <c r="AJ605" s="197"/>
    </row>
    <row r="606" spans="2:36" ht="19.5" thickTop="1">
      <c r="B606" s="122">
        <v>196</v>
      </c>
      <c r="C606" s="162"/>
      <c r="D606" s="165"/>
      <c r="E606" s="171"/>
      <c r="F606" s="166"/>
      <c r="G606" s="165"/>
      <c r="H606" s="171"/>
      <c r="I606" s="166"/>
      <c r="J606" s="55"/>
      <c r="K606" s="227"/>
      <c r="L606" s="228"/>
      <c r="M606" s="165"/>
      <c r="N606" s="171"/>
      <c r="O606" s="166"/>
      <c r="P606" s="156" t="s">
        <v>169</v>
      </c>
      <c r="Q606" s="159"/>
      <c r="R606" s="153"/>
      <c r="S606" s="156" t="str">
        <f t="shared" ref="S606" si="436">IF($Q606="","",IF(OR(RIGHT($Q606,1)="m",RIGHT($Q606,1)="H"),"分",""))</f>
        <v/>
      </c>
      <c r="T606" s="153"/>
      <c r="U606" s="156" t="str">
        <f t="shared" ref="U606" si="437">IF($Q606="","",IF(OR(RIGHT($Q606,1)="m",RIGHT($Q606,1)="H"),"秒","m"))</f>
        <v/>
      </c>
      <c r="V606" s="153"/>
      <c r="AB606" s="44"/>
      <c r="AC606" s="1" t="str">
        <f>IF($Q606="","0",VLOOKUP($Q606,登録データ!$U$4:$V$19,2,FALSE))</f>
        <v>0</v>
      </c>
      <c r="AD606" s="1" t="str">
        <f t="shared" si="429"/>
        <v>00</v>
      </c>
      <c r="AE606" s="1" t="str">
        <f t="shared" si="430"/>
        <v/>
      </c>
      <c r="AF606" s="1" t="str">
        <f t="shared" si="427"/>
        <v>000000</v>
      </c>
      <c r="AG606" s="1" t="str">
        <f t="shared" si="428"/>
        <v/>
      </c>
      <c r="AH606" s="1">
        <f t="shared" si="431"/>
        <v>0</v>
      </c>
      <c r="AI606" s="197" t="str">
        <f>IF($C606="","",IF($C606="@",0,IF(COUNTIF($C$21:$C$620,$C606)=1,0,1)))</f>
        <v/>
      </c>
      <c r="AJ606" s="197" t="str">
        <f>IF($M606="","",IF(OR($M606="東京都",$M606="北海道",$M606="大阪府",$M606="京都府",RIGHT($M606,1)="県"),0,1))</f>
        <v/>
      </c>
    </row>
    <row r="607" spans="2:36">
      <c r="B607" s="122"/>
      <c r="C607" s="163"/>
      <c r="D607" s="167"/>
      <c r="E607" s="172"/>
      <c r="F607" s="168"/>
      <c r="G607" s="167"/>
      <c r="H607" s="172"/>
      <c r="I607" s="168"/>
      <c r="J607" s="66"/>
      <c r="K607" s="229"/>
      <c r="L607" s="230"/>
      <c r="M607" s="167"/>
      <c r="N607" s="172"/>
      <c r="O607" s="168"/>
      <c r="P607" s="157"/>
      <c r="Q607" s="160"/>
      <c r="R607" s="154"/>
      <c r="S607" s="157"/>
      <c r="T607" s="154"/>
      <c r="U607" s="157"/>
      <c r="V607" s="154"/>
      <c r="AB607" s="44"/>
      <c r="AC607" s="1" t="str">
        <f>IF($Q607="","0",VLOOKUP($Q607,登録データ!$U$4:$V$19,2,FALSE))</f>
        <v>0</v>
      </c>
      <c r="AD607" s="1" t="str">
        <f t="shared" si="429"/>
        <v>00</v>
      </c>
      <c r="AE607" s="1" t="str">
        <f t="shared" si="430"/>
        <v/>
      </c>
      <c r="AF607" s="1" t="str">
        <f t="shared" si="427"/>
        <v>000000</v>
      </c>
      <c r="AG607" s="1" t="str">
        <f t="shared" si="428"/>
        <v/>
      </c>
      <c r="AH607" s="1">
        <f t="shared" si="431"/>
        <v>0</v>
      </c>
      <c r="AI607" s="197"/>
      <c r="AJ607" s="197"/>
    </row>
    <row r="608" spans="2:36" ht="19.5" thickBot="1">
      <c r="B608" s="196"/>
      <c r="C608" s="164"/>
      <c r="D608" s="169"/>
      <c r="E608" s="173"/>
      <c r="F608" s="170"/>
      <c r="G608" s="169"/>
      <c r="H608" s="173"/>
      <c r="I608" s="170"/>
      <c r="J608" s="58"/>
      <c r="K608" s="231"/>
      <c r="L608" s="232"/>
      <c r="M608" s="169"/>
      <c r="N608" s="173"/>
      <c r="O608" s="170"/>
      <c r="P608" s="158"/>
      <c r="Q608" s="226"/>
      <c r="R608" s="155"/>
      <c r="S608" s="205"/>
      <c r="T608" s="155"/>
      <c r="U608" s="205"/>
      <c r="V608" s="155"/>
      <c r="AB608" s="44"/>
      <c r="AC608" s="1" t="str">
        <f>IF($Q608="","0",VLOOKUP($Q608,登録データ!$U$4:$V$19,2,FALSE))</f>
        <v>0</v>
      </c>
      <c r="AD608" s="1" t="str">
        <f t="shared" si="429"/>
        <v>00</v>
      </c>
      <c r="AE608" s="1" t="str">
        <f t="shared" si="430"/>
        <v/>
      </c>
      <c r="AF608" s="1" t="str">
        <f t="shared" si="427"/>
        <v>000000</v>
      </c>
      <c r="AG608" s="1" t="str">
        <f t="shared" si="428"/>
        <v/>
      </c>
      <c r="AH608" s="1">
        <f t="shared" si="431"/>
        <v>0</v>
      </c>
      <c r="AI608" s="197"/>
      <c r="AJ608" s="197"/>
    </row>
    <row r="609" spans="2:36" ht="19.5" thickTop="1">
      <c r="B609" s="122">
        <v>197</v>
      </c>
      <c r="C609" s="162"/>
      <c r="D609" s="165"/>
      <c r="E609" s="171"/>
      <c r="F609" s="166"/>
      <c r="G609" s="165"/>
      <c r="H609" s="171"/>
      <c r="I609" s="166"/>
      <c r="J609" s="55"/>
      <c r="K609" s="227"/>
      <c r="L609" s="228"/>
      <c r="M609" s="165"/>
      <c r="N609" s="171"/>
      <c r="O609" s="166"/>
      <c r="P609" s="156" t="s">
        <v>169</v>
      </c>
      <c r="Q609" s="159"/>
      <c r="R609" s="153"/>
      <c r="S609" s="156" t="str">
        <f t="shared" ref="S609" si="438">IF($Q609="","",IF(OR(RIGHT($Q609,1)="m",RIGHT($Q609,1)="H"),"分",""))</f>
        <v/>
      </c>
      <c r="T609" s="153"/>
      <c r="U609" s="156" t="str">
        <f t="shared" ref="U609" si="439">IF($Q609="","",IF(OR(RIGHT($Q609,1)="m",RIGHT($Q609,1)="H"),"秒","m"))</f>
        <v/>
      </c>
      <c r="V609" s="153"/>
      <c r="AB609" s="44"/>
      <c r="AC609" s="1" t="str">
        <f>IF($Q609="","0",VLOOKUP($Q609,登録データ!$U$4:$V$19,2,FALSE))</f>
        <v>0</v>
      </c>
      <c r="AD609" s="1" t="str">
        <f t="shared" si="429"/>
        <v>00</v>
      </c>
      <c r="AE609" s="1" t="str">
        <f t="shared" si="430"/>
        <v/>
      </c>
      <c r="AF609" s="1" t="str">
        <f t="shared" si="427"/>
        <v>000000</v>
      </c>
      <c r="AG609" s="1" t="str">
        <f t="shared" si="428"/>
        <v/>
      </c>
      <c r="AH609" s="1">
        <f t="shared" si="431"/>
        <v>0</v>
      </c>
      <c r="AI609" s="197" t="str">
        <f>IF($C609="","",IF($C609="@",0,IF(COUNTIF($C$21:$C$620,$C609)=1,0,1)))</f>
        <v/>
      </c>
      <c r="AJ609" s="197" t="str">
        <f>IF($M609="","",IF(OR($M609="東京都",$M609="北海道",$M609="大阪府",$M609="京都府",RIGHT($M609,1)="県"),0,1))</f>
        <v/>
      </c>
    </row>
    <row r="610" spans="2:36">
      <c r="B610" s="122"/>
      <c r="C610" s="163"/>
      <c r="D610" s="167"/>
      <c r="E610" s="172"/>
      <c r="F610" s="168"/>
      <c r="G610" s="167"/>
      <c r="H610" s="172"/>
      <c r="I610" s="168"/>
      <c r="J610" s="66"/>
      <c r="K610" s="229"/>
      <c r="L610" s="230"/>
      <c r="M610" s="167"/>
      <c r="N610" s="172"/>
      <c r="O610" s="168"/>
      <c r="P610" s="157"/>
      <c r="Q610" s="160"/>
      <c r="R610" s="154"/>
      <c r="S610" s="157"/>
      <c r="T610" s="154"/>
      <c r="U610" s="157"/>
      <c r="V610" s="154"/>
      <c r="AB610" s="44"/>
      <c r="AC610" s="1" t="str">
        <f>IF($Q610="","0",VLOOKUP($Q610,登録データ!$U$4:$V$19,2,FALSE))</f>
        <v>0</v>
      </c>
      <c r="AD610" s="1" t="str">
        <f t="shared" si="429"/>
        <v>00</v>
      </c>
      <c r="AE610" s="1" t="str">
        <f t="shared" si="430"/>
        <v/>
      </c>
      <c r="AF610" s="1" t="str">
        <f t="shared" si="427"/>
        <v>000000</v>
      </c>
      <c r="AG610" s="1" t="str">
        <f t="shared" si="428"/>
        <v/>
      </c>
      <c r="AH610" s="1">
        <f t="shared" si="431"/>
        <v>0</v>
      </c>
      <c r="AI610" s="197"/>
      <c r="AJ610" s="197"/>
    </row>
    <row r="611" spans="2:36" ht="19.5" thickBot="1">
      <c r="B611" s="196"/>
      <c r="C611" s="164"/>
      <c r="D611" s="169"/>
      <c r="E611" s="173"/>
      <c r="F611" s="170"/>
      <c r="G611" s="169"/>
      <c r="H611" s="173"/>
      <c r="I611" s="170"/>
      <c r="J611" s="58"/>
      <c r="K611" s="231"/>
      <c r="L611" s="232"/>
      <c r="M611" s="169"/>
      <c r="N611" s="173"/>
      <c r="O611" s="170"/>
      <c r="P611" s="158"/>
      <c r="Q611" s="226"/>
      <c r="R611" s="155"/>
      <c r="S611" s="205"/>
      <c r="T611" s="155"/>
      <c r="U611" s="205"/>
      <c r="V611" s="155"/>
      <c r="AB611" s="44"/>
      <c r="AC611" s="1" t="str">
        <f>IF($Q611="","0",VLOOKUP($Q611,登録データ!$U$4:$V$19,2,FALSE))</f>
        <v>0</v>
      </c>
      <c r="AD611" s="1" t="str">
        <f t="shared" si="429"/>
        <v>00</v>
      </c>
      <c r="AE611" s="1" t="str">
        <f t="shared" si="430"/>
        <v/>
      </c>
      <c r="AF611" s="1" t="str">
        <f t="shared" si="427"/>
        <v>000000</v>
      </c>
      <c r="AG611" s="1" t="str">
        <f t="shared" si="428"/>
        <v/>
      </c>
      <c r="AH611" s="1">
        <f t="shared" si="431"/>
        <v>0</v>
      </c>
      <c r="AI611" s="197"/>
      <c r="AJ611" s="197"/>
    </row>
    <row r="612" spans="2:36" ht="19.5" thickTop="1">
      <c r="B612" s="122">
        <v>198</v>
      </c>
      <c r="C612" s="162"/>
      <c r="D612" s="165"/>
      <c r="E612" s="171"/>
      <c r="F612" s="166"/>
      <c r="G612" s="165"/>
      <c r="H612" s="171"/>
      <c r="I612" s="166"/>
      <c r="J612" s="55"/>
      <c r="K612" s="227"/>
      <c r="L612" s="228"/>
      <c r="M612" s="165"/>
      <c r="N612" s="171"/>
      <c r="O612" s="166"/>
      <c r="P612" s="156" t="s">
        <v>169</v>
      </c>
      <c r="Q612" s="159"/>
      <c r="R612" s="153"/>
      <c r="S612" s="156" t="str">
        <f t="shared" ref="S612" si="440">IF($Q612="","",IF(OR(RIGHT($Q612,1)="m",RIGHT($Q612,1)="H"),"分",""))</f>
        <v/>
      </c>
      <c r="T612" s="153"/>
      <c r="U612" s="156" t="str">
        <f t="shared" ref="U612" si="441">IF($Q612="","",IF(OR(RIGHT($Q612,1)="m",RIGHT($Q612,1)="H"),"秒","m"))</f>
        <v/>
      </c>
      <c r="V612" s="153"/>
      <c r="AB612" s="44"/>
      <c r="AC612" s="1" t="str">
        <f>IF($Q612="","0",VLOOKUP($Q612,登録データ!$U$4:$V$19,2,FALSE))</f>
        <v>0</v>
      </c>
      <c r="AD612" s="1" t="str">
        <f t="shared" si="429"/>
        <v>00</v>
      </c>
      <c r="AE612" s="1" t="str">
        <f t="shared" si="430"/>
        <v/>
      </c>
      <c r="AF612" s="1" t="str">
        <f t="shared" si="427"/>
        <v>000000</v>
      </c>
      <c r="AG612" s="1" t="str">
        <f t="shared" si="428"/>
        <v/>
      </c>
      <c r="AH612" s="1">
        <f t="shared" si="431"/>
        <v>0</v>
      </c>
      <c r="AI612" s="197" t="str">
        <f>IF($C612="","",IF($C612="@",0,IF(COUNTIF($C$21:$C$620,$C612)=1,0,1)))</f>
        <v/>
      </c>
      <c r="AJ612" s="197" t="str">
        <f>IF($M612="","",IF(OR($M612="東京都",$M612="北海道",$M612="大阪府",$M612="京都府",RIGHT($M612,1)="県"),0,1))</f>
        <v/>
      </c>
    </row>
    <row r="613" spans="2:36">
      <c r="B613" s="122"/>
      <c r="C613" s="163"/>
      <c r="D613" s="167"/>
      <c r="E613" s="172"/>
      <c r="F613" s="168"/>
      <c r="G613" s="167"/>
      <c r="H613" s="172"/>
      <c r="I613" s="168"/>
      <c r="J613" s="66"/>
      <c r="K613" s="229"/>
      <c r="L613" s="230"/>
      <c r="M613" s="167"/>
      <c r="N613" s="172"/>
      <c r="O613" s="168"/>
      <c r="P613" s="157"/>
      <c r="Q613" s="160"/>
      <c r="R613" s="154"/>
      <c r="S613" s="157"/>
      <c r="T613" s="154"/>
      <c r="U613" s="157"/>
      <c r="V613" s="154"/>
      <c r="AB613" s="44"/>
      <c r="AC613" s="1" t="str">
        <f>IF($Q613="","0",VLOOKUP($Q613,登録データ!$U$4:$V$19,2,FALSE))</f>
        <v>0</v>
      </c>
      <c r="AD613" s="1" t="str">
        <f t="shared" si="429"/>
        <v>00</v>
      </c>
      <c r="AE613" s="1" t="str">
        <f t="shared" si="430"/>
        <v/>
      </c>
      <c r="AF613" s="1" t="str">
        <f t="shared" si="427"/>
        <v>000000</v>
      </c>
      <c r="AG613" s="1" t="str">
        <f t="shared" si="428"/>
        <v/>
      </c>
      <c r="AH613" s="1">
        <f t="shared" si="431"/>
        <v>0</v>
      </c>
      <c r="AI613" s="197"/>
      <c r="AJ613" s="197"/>
    </row>
    <row r="614" spans="2:36" ht="19.5" thickBot="1">
      <c r="B614" s="196"/>
      <c r="C614" s="164"/>
      <c r="D614" s="169"/>
      <c r="E614" s="173"/>
      <c r="F614" s="170"/>
      <c r="G614" s="169"/>
      <c r="H614" s="173"/>
      <c r="I614" s="170"/>
      <c r="J614" s="58"/>
      <c r="K614" s="231"/>
      <c r="L614" s="232"/>
      <c r="M614" s="169"/>
      <c r="N614" s="173"/>
      <c r="O614" s="170"/>
      <c r="P614" s="158"/>
      <c r="Q614" s="226"/>
      <c r="R614" s="155"/>
      <c r="S614" s="205"/>
      <c r="T614" s="155"/>
      <c r="U614" s="205"/>
      <c r="V614" s="155"/>
      <c r="AB614" s="44"/>
      <c r="AC614" s="1" t="str">
        <f>IF($Q614="","0",VLOOKUP($Q614,登録データ!$U$4:$V$19,2,FALSE))</f>
        <v>0</v>
      </c>
      <c r="AD614" s="1" t="str">
        <f t="shared" si="429"/>
        <v>00</v>
      </c>
      <c r="AE614" s="1" t="str">
        <f t="shared" si="430"/>
        <v/>
      </c>
      <c r="AF614" s="1" t="str">
        <f t="shared" si="427"/>
        <v>000000</v>
      </c>
      <c r="AG614" s="1" t="str">
        <f t="shared" si="428"/>
        <v/>
      </c>
      <c r="AH614" s="1">
        <f t="shared" si="431"/>
        <v>0</v>
      </c>
      <c r="AI614" s="197"/>
      <c r="AJ614" s="197"/>
    </row>
    <row r="615" spans="2:36" ht="19.5" thickTop="1">
      <c r="B615" s="122">
        <v>199</v>
      </c>
      <c r="C615" s="162"/>
      <c r="D615" s="165"/>
      <c r="E615" s="171"/>
      <c r="F615" s="166"/>
      <c r="G615" s="165"/>
      <c r="H615" s="171"/>
      <c r="I615" s="166"/>
      <c r="J615" s="55"/>
      <c r="K615" s="227"/>
      <c r="L615" s="228"/>
      <c r="M615" s="165"/>
      <c r="N615" s="171"/>
      <c r="O615" s="166"/>
      <c r="P615" s="156" t="s">
        <v>169</v>
      </c>
      <c r="Q615" s="159"/>
      <c r="R615" s="153"/>
      <c r="S615" s="156" t="str">
        <f t="shared" ref="S615" si="442">IF($Q615="","",IF(OR(RIGHT($Q615,1)="m",RIGHT($Q615,1)="H"),"分",""))</f>
        <v/>
      </c>
      <c r="T615" s="153"/>
      <c r="U615" s="156" t="str">
        <f t="shared" ref="U615" si="443">IF($Q615="","",IF(OR(RIGHT($Q615,1)="m",RIGHT($Q615,1)="H"),"秒","m"))</f>
        <v/>
      </c>
      <c r="V615" s="153"/>
      <c r="AB615" s="44"/>
      <c r="AC615" s="1" t="str">
        <f>IF($Q615="","0",VLOOKUP($Q615,登録データ!$U$4:$V$19,2,FALSE))</f>
        <v>0</v>
      </c>
      <c r="AD615" s="1" t="str">
        <f t="shared" si="429"/>
        <v>00</v>
      </c>
      <c r="AE615" s="1" t="str">
        <f t="shared" si="430"/>
        <v/>
      </c>
      <c r="AF615" s="1" t="str">
        <f t="shared" si="427"/>
        <v>000000</v>
      </c>
      <c r="AG615" s="1" t="str">
        <f t="shared" si="428"/>
        <v/>
      </c>
      <c r="AH615" s="1">
        <f t="shared" si="431"/>
        <v>0</v>
      </c>
      <c r="AI615" s="197" t="str">
        <f>IF($C615="","",IF($C615="@",0,IF(COUNTIF($C$21:$C$620,$C615)=1,0,1)))</f>
        <v/>
      </c>
      <c r="AJ615" s="197" t="str">
        <f>IF($M615="","",IF(OR($M615="東京都",$M615="北海道",$M615="大阪府",$M615="京都府",RIGHT($M615,1)="県"),0,1))</f>
        <v/>
      </c>
    </row>
    <row r="616" spans="2:36">
      <c r="B616" s="122"/>
      <c r="C616" s="163"/>
      <c r="D616" s="167"/>
      <c r="E616" s="172"/>
      <c r="F616" s="168"/>
      <c r="G616" s="167"/>
      <c r="H616" s="172"/>
      <c r="I616" s="168"/>
      <c r="J616" s="66"/>
      <c r="K616" s="229"/>
      <c r="L616" s="230"/>
      <c r="M616" s="167"/>
      <c r="N616" s="172"/>
      <c r="O616" s="168"/>
      <c r="P616" s="157"/>
      <c r="Q616" s="160"/>
      <c r="R616" s="154"/>
      <c r="S616" s="157"/>
      <c r="T616" s="154"/>
      <c r="U616" s="157"/>
      <c r="V616" s="154"/>
      <c r="AB616" s="44"/>
      <c r="AC616" s="1" t="str">
        <f>IF($Q616="","0",VLOOKUP($Q616,登録データ!$U$4:$V$19,2,FALSE))</f>
        <v>0</v>
      </c>
      <c r="AD616" s="1" t="str">
        <f t="shared" si="429"/>
        <v>00</v>
      </c>
      <c r="AE616" s="1" t="str">
        <f t="shared" si="430"/>
        <v/>
      </c>
      <c r="AF616" s="1" t="str">
        <f t="shared" si="427"/>
        <v>000000</v>
      </c>
      <c r="AG616" s="1" t="str">
        <f t="shared" si="428"/>
        <v/>
      </c>
      <c r="AH616" s="1">
        <f t="shared" si="431"/>
        <v>0</v>
      </c>
      <c r="AI616" s="197"/>
      <c r="AJ616" s="197"/>
    </row>
    <row r="617" spans="2:36" ht="19.5" thickBot="1">
      <c r="B617" s="196"/>
      <c r="C617" s="164"/>
      <c r="D617" s="169"/>
      <c r="E617" s="173"/>
      <c r="F617" s="170"/>
      <c r="G617" s="169"/>
      <c r="H617" s="173"/>
      <c r="I617" s="170"/>
      <c r="J617" s="58"/>
      <c r="K617" s="231"/>
      <c r="L617" s="232"/>
      <c r="M617" s="169"/>
      <c r="N617" s="173"/>
      <c r="O617" s="170"/>
      <c r="P617" s="158"/>
      <c r="Q617" s="226"/>
      <c r="R617" s="155"/>
      <c r="S617" s="205"/>
      <c r="T617" s="155"/>
      <c r="U617" s="205"/>
      <c r="V617" s="155"/>
      <c r="AB617" s="44"/>
      <c r="AC617" s="1" t="str">
        <f>IF($Q617="","0",VLOOKUP($Q617,登録データ!$U$4:$V$19,2,FALSE))</f>
        <v>0</v>
      </c>
      <c r="AD617" s="1" t="str">
        <f t="shared" si="429"/>
        <v>00</v>
      </c>
      <c r="AE617" s="1" t="str">
        <f t="shared" si="430"/>
        <v/>
      </c>
      <c r="AF617" s="1" t="str">
        <f t="shared" si="427"/>
        <v>000000</v>
      </c>
      <c r="AG617" s="1" t="str">
        <f t="shared" si="428"/>
        <v/>
      </c>
      <c r="AH617" s="1">
        <f t="shared" si="431"/>
        <v>0</v>
      </c>
      <c r="AI617" s="197"/>
      <c r="AJ617" s="197"/>
    </row>
    <row r="618" spans="2:36" ht="19.5" thickTop="1">
      <c r="B618" s="195">
        <v>200</v>
      </c>
      <c r="C618" s="162"/>
      <c r="D618" s="165"/>
      <c r="E618" s="171"/>
      <c r="F618" s="166"/>
      <c r="G618" s="165"/>
      <c r="H618" s="171"/>
      <c r="I618" s="166"/>
      <c r="J618" s="55"/>
      <c r="K618" s="227"/>
      <c r="L618" s="228"/>
      <c r="M618" s="165"/>
      <c r="N618" s="171"/>
      <c r="O618" s="166"/>
      <c r="P618" s="156" t="s">
        <v>169</v>
      </c>
      <c r="Q618" s="159"/>
      <c r="R618" s="153"/>
      <c r="S618" s="156" t="str">
        <f t="shared" ref="S618" si="444">IF($Q618="","",IF(OR(RIGHT($Q618,1)="m",RIGHT($Q618,1)="H"),"分",""))</f>
        <v/>
      </c>
      <c r="T618" s="153"/>
      <c r="U618" s="156" t="str">
        <f t="shared" ref="U618" si="445">IF($Q618="","",IF(OR(RIGHT($Q618,1)="m",RIGHT($Q618,1)="H"),"秒","m"))</f>
        <v/>
      </c>
      <c r="V618" s="153"/>
      <c r="AB618" s="44"/>
      <c r="AC618" s="1" t="str">
        <f>IF($Q618="","0",VLOOKUP($Q618,登録データ!$U$4:$V$19,2,FALSE))</f>
        <v>0</v>
      </c>
      <c r="AD618" s="1" t="str">
        <f t="shared" si="429"/>
        <v>00</v>
      </c>
      <c r="AE618" s="1" t="str">
        <f t="shared" si="430"/>
        <v/>
      </c>
      <c r="AF618" s="1" t="str">
        <f t="shared" si="427"/>
        <v>000000</v>
      </c>
      <c r="AG618" s="1" t="str">
        <f t="shared" si="428"/>
        <v/>
      </c>
      <c r="AH618" s="1">
        <f t="shared" si="431"/>
        <v>0</v>
      </c>
      <c r="AI618" s="197" t="str">
        <f>IF($C618="","",IF($C618="@",0,IF(COUNTIF($C$21:$C$620,$C618)=1,0,1)))</f>
        <v/>
      </c>
      <c r="AJ618" s="197" t="str">
        <f>IF($M618="","",IF(OR($M618="東京都",$M618="北海道",$M618="大阪府",$M618="京都府",RIGHT($M618,1)="県"),0,1))</f>
        <v/>
      </c>
    </row>
    <row r="619" spans="2:36">
      <c r="B619" s="122"/>
      <c r="C619" s="163"/>
      <c r="D619" s="167"/>
      <c r="E619" s="172"/>
      <c r="F619" s="168"/>
      <c r="G619" s="167"/>
      <c r="H619" s="172"/>
      <c r="I619" s="168"/>
      <c r="J619" s="66"/>
      <c r="K619" s="229"/>
      <c r="L619" s="230"/>
      <c r="M619" s="167"/>
      <c r="N619" s="172"/>
      <c r="O619" s="168"/>
      <c r="P619" s="157"/>
      <c r="Q619" s="160"/>
      <c r="R619" s="154"/>
      <c r="S619" s="157"/>
      <c r="T619" s="154"/>
      <c r="U619" s="157"/>
      <c r="V619" s="154"/>
      <c r="AB619" s="44"/>
      <c r="AC619" s="1" t="str">
        <f>IF($Q619="","0",VLOOKUP($Q619,登録データ!$U$4:$V$19,2,FALSE))</f>
        <v>0</v>
      </c>
      <c r="AD619" s="1" t="str">
        <f t="shared" si="429"/>
        <v>00</v>
      </c>
      <c r="AE619" s="1" t="str">
        <f t="shared" si="430"/>
        <v/>
      </c>
      <c r="AF619" s="1" t="str">
        <f t="shared" si="427"/>
        <v>000000</v>
      </c>
      <c r="AG619" s="1" t="str">
        <f t="shared" si="428"/>
        <v/>
      </c>
      <c r="AH619" s="1">
        <f t="shared" si="431"/>
        <v>0</v>
      </c>
      <c r="AI619" s="197"/>
      <c r="AJ619" s="197"/>
    </row>
    <row r="620" spans="2:36" ht="19.5" thickBot="1">
      <c r="B620" s="123"/>
      <c r="C620" s="164"/>
      <c r="D620" s="169"/>
      <c r="E620" s="173"/>
      <c r="F620" s="170"/>
      <c r="G620" s="169"/>
      <c r="H620" s="173"/>
      <c r="I620" s="170"/>
      <c r="J620" s="58"/>
      <c r="K620" s="231"/>
      <c r="L620" s="232"/>
      <c r="M620" s="169"/>
      <c r="N620" s="173"/>
      <c r="O620" s="170"/>
      <c r="P620" s="158"/>
      <c r="Q620" s="226"/>
      <c r="R620" s="155"/>
      <c r="S620" s="205"/>
      <c r="T620" s="155"/>
      <c r="U620" s="205"/>
      <c r="V620" s="155"/>
      <c r="AB620" s="45"/>
      <c r="AC620" s="1" t="str">
        <f>IF($Q620="","0",VLOOKUP($Q620,登録データ!$U$4:$V$19,2,FALSE))</f>
        <v>0</v>
      </c>
      <c r="AD620" s="16" t="str">
        <f t="shared" si="429"/>
        <v>00</v>
      </c>
      <c r="AE620" s="16" t="str">
        <f t="shared" si="430"/>
        <v/>
      </c>
      <c r="AF620" s="16" t="str">
        <f t="shared" si="427"/>
        <v>000000</v>
      </c>
      <c r="AG620" s="25" t="str">
        <f t="shared" si="428"/>
        <v/>
      </c>
      <c r="AH620" s="1">
        <f t="shared" si="431"/>
        <v>0</v>
      </c>
      <c r="AI620" s="202"/>
      <c r="AJ620" s="202"/>
    </row>
  </sheetData>
  <sheetProtection algorithmName="SHA-512" hashValue="jYGm6uiG6nN0eeccz20gpRedu4e/vEPEZeyXhmqaqZVinQ3+WQz8yUWroT1q3uB4Q5ItdoMR649GzqHW7c5puQ==" saltValue="SjXyPm/kV/PcUwm2Cr2MVQ==" spinCount="100000" sheet="1" objects="1" scenarios="1"/>
  <protectedRanges>
    <protectedRange sqref="C21:O620 V21:V620 R21:R620 T21:T620" name="範囲1"/>
  </protectedRanges>
  <mergeCells count="3070">
    <mergeCell ref="J18:J19"/>
    <mergeCell ref="J21:J23"/>
    <mergeCell ref="J24:J26"/>
    <mergeCell ref="J27:J29"/>
    <mergeCell ref="J30:J32"/>
    <mergeCell ref="J33:J35"/>
    <mergeCell ref="J36:J38"/>
    <mergeCell ref="J45:J47"/>
    <mergeCell ref="J42:J44"/>
    <mergeCell ref="J39:J41"/>
    <mergeCell ref="J51:J53"/>
    <mergeCell ref="J48:J50"/>
    <mergeCell ref="AJ582:AJ584"/>
    <mergeCell ref="AJ585:AJ587"/>
    <mergeCell ref="AJ480:AJ482"/>
    <mergeCell ref="AJ483:AJ485"/>
    <mergeCell ref="AJ486:AJ488"/>
    <mergeCell ref="AJ489:AJ491"/>
    <mergeCell ref="AJ492:AJ494"/>
    <mergeCell ref="AJ495:AJ497"/>
    <mergeCell ref="AJ498:AJ500"/>
    <mergeCell ref="AJ501:AJ503"/>
    <mergeCell ref="AJ504:AJ506"/>
    <mergeCell ref="AJ507:AJ509"/>
    <mergeCell ref="AJ510:AJ512"/>
    <mergeCell ref="AJ513:AJ515"/>
    <mergeCell ref="AJ516:AJ518"/>
    <mergeCell ref="AJ519:AJ521"/>
    <mergeCell ref="AJ522:AJ524"/>
    <mergeCell ref="AJ525:AJ527"/>
    <mergeCell ref="AJ528:AJ530"/>
    <mergeCell ref="AJ429:AJ431"/>
    <mergeCell ref="AJ588:AJ590"/>
    <mergeCell ref="AJ591:AJ593"/>
    <mergeCell ref="AJ594:AJ596"/>
    <mergeCell ref="AJ597:AJ599"/>
    <mergeCell ref="AJ600:AJ602"/>
    <mergeCell ref="AJ603:AJ605"/>
    <mergeCell ref="AJ606:AJ608"/>
    <mergeCell ref="AJ609:AJ611"/>
    <mergeCell ref="AJ612:AJ614"/>
    <mergeCell ref="AJ615:AJ617"/>
    <mergeCell ref="AJ618:AJ620"/>
    <mergeCell ref="AJ531:AJ533"/>
    <mergeCell ref="AJ534:AJ536"/>
    <mergeCell ref="AJ537:AJ539"/>
    <mergeCell ref="AJ540:AJ542"/>
    <mergeCell ref="AJ543:AJ545"/>
    <mergeCell ref="AJ546:AJ548"/>
    <mergeCell ref="AJ549:AJ551"/>
    <mergeCell ref="AJ552:AJ554"/>
    <mergeCell ref="AJ555:AJ557"/>
    <mergeCell ref="AJ558:AJ560"/>
    <mergeCell ref="AJ561:AJ563"/>
    <mergeCell ref="AJ564:AJ566"/>
    <mergeCell ref="AJ567:AJ569"/>
    <mergeCell ref="AJ570:AJ572"/>
    <mergeCell ref="AJ573:AJ575"/>
    <mergeCell ref="AJ576:AJ578"/>
    <mergeCell ref="AJ579:AJ581"/>
    <mergeCell ref="AJ432:AJ434"/>
    <mergeCell ref="AJ435:AJ437"/>
    <mergeCell ref="AJ438:AJ440"/>
    <mergeCell ref="AJ441:AJ443"/>
    <mergeCell ref="AJ444:AJ446"/>
    <mergeCell ref="AJ447:AJ449"/>
    <mergeCell ref="AJ450:AJ452"/>
    <mergeCell ref="AJ453:AJ455"/>
    <mergeCell ref="AJ456:AJ458"/>
    <mergeCell ref="AJ459:AJ461"/>
    <mergeCell ref="AJ462:AJ464"/>
    <mergeCell ref="AJ465:AJ467"/>
    <mergeCell ref="AJ468:AJ470"/>
    <mergeCell ref="AJ471:AJ473"/>
    <mergeCell ref="AJ474:AJ476"/>
    <mergeCell ref="AJ477:AJ479"/>
    <mergeCell ref="AJ378:AJ380"/>
    <mergeCell ref="AJ381:AJ383"/>
    <mergeCell ref="AJ384:AJ386"/>
    <mergeCell ref="AJ387:AJ389"/>
    <mergeCell ref="AJ390:AJ392"/>
    <mergeCell ref="AJ393:AJ395"/>
    <mergeCell ref="AJ396:AJ398"/>
    <mergeCell ref="AJ399:AJ401"/>
    <mergeCell ref="AJ402:AJ404"/>
    <mergeCell ref="AJ405:AJ407"/>
    <mergeCell ref="AJ408:AJ410"/>
    <mergeCell ref="AJ411:AJ413"/>
    <mergeCell ref="AJ414:AJ416"/>
    <mergeCell ref="AJ417:AJ419"/>
    <mergeCell ref="AJ420:AJ422"/>
    <mergeCell ref="AJ423:AJ425"/>
    <mergeCell ref="AJ426:AJ428"/>
    <mergeCell ref="AJ327:AJ329"/>
    <mergeCell ref="AJ330:AJ332"/>
    <mergeCell ref="AJ333:AJ335"/>
    <mergeCell ref="AJ336:AJ338"/>
    <mergeCell ref="AJ339:AJ341"/>
    <mergeCell ref="AJ342:AJ344"/>
    <mergeCell ref="AJ345:AJ347"/>
    <mergeCell ref="AJ348:AJ350"/>
    <mergeCell ref="AJ351:AJ353"/>
    <mergeCell ref="AJ354:AJ356"/>
    <mergeCell ref="AJ357:AJ359"/>
    <mergeCell ref="AJ360:AJ362"/>
    <mergeCell ref="AJ363:AJ365"/>
    <mergeCell ref="AJ366:AJ368"/>
    <mergeCell ref="AJ369:AJ371"/>
    <mergeCell ref="AJ372:AJ374"/>
    <mergeCell ref="AJ375:AJ377"/>
    <mergeCell ref="AJ276:AJ278"/>
    <mergeCell ref="AJ279:AJ281"/>
    <mergeCell ref="AJ282:AJ284"/>
    <mergeCell ref="AJ285:AJ287"/>
    <mergeCell ref="AJ288:AJ290"/>
    <mergeCell ref="AJ291:AJ293"/>
    <mergeCell ref="AJ294:AJ296"/>
    <mergeCell ref="AJ297:AJ299"/>
    <mergeCell ref="AJ300:AJ302"/>
    <mergeCell ref="AJ303:AJ305"/>
    <mergeCell ref="AJ306:AJ308"/>
    <mergeCell ref="AJ309:AJ311"/>
    <mergeCell ref="AJ312:AJ314"/>
    <mergeCell ref="AJ315:AJ317"/>
    <mergeCell ref="AJ318:AJ320"/>
    <mergeCell ref="AJ321:AJ323"/>
    <mergeCell ref="AJ324:AJ326"/>
    <mergeCell ref="AJ225:AJ227"/>
    <mergeCell ref="AJ228:AJ230"/>
    <mergeCell ref="AJ231:AJ233"/>
    <mergeCell ref="AJ234:AJ236"/>
    <mergeCell ref="AJ237:AJ239"/>
    <mergeCell ref="AJ240:AJ242"/>
    <mergeCell ref="AJ243:AJ245"/>
    <mergeCell ref="AJ246:AJ248"/>
    <mergeCell ref="AJ249:AJ251"/>
    <mergeCell ref="AJ252:AJ254"/>
    <mergeCell ref="AJ255:AJ257"/>
    <mergeCell ref="AJ258:AJ260"/>
    <mergeCell ref="AJ261:AJ263"/>
    <mergeCell ref="AJ264:AJ266"/>
    <mergeCell ref="AJ267:AJ269"/>
    <mergeCell ref="AJ270:AJ272"/>
    <mergeCell ref="AJ273:AJ275"/>
    <mergeCell ref="AJ174:AJ176"/>
    <mergeCell ref="AJ177:AJ179"/>
    <mergeCell ref="AJ180:AJ182"/>
    <mergeCell ref="AJ183:AJ185"/>
    <mergeCell ref="AJ186:AJ188"/>
    <mergeCell ref="AJ189:AJ191"/>
    <mergeCell ref="AJ192:AJ194"/>
    <mergeCell ref="AJ195:AJ197"/>
    <mergeCell ref="AJ198:AJ200"/>
    <mergeCell ref="AJ201:AJ203"/>
    <mergeCell ref="AJ204:AJ206"/>
    <mergeCell ref="AJ207:AJ209"/>
    <mergeCell ref="AJ210:AJ212"/>
    <mergeCell ref="AJ213:AJ215"/>
    <mergeCell ref="AJ216:AJ218"/>
    <mergeCell ref="AJ219:AJ221"/>
    <mergeCell ref="AJ222:AJ224"/>
    <mergeCell ref="AJ123:AJ125"/>
    <mergeCell ref="AJ126:AJ128"/>
    <mergeCell ref="AJ129:AJ131"/>
    <mergeCell ref="AJ132:AJ134"/>
    <mergeCell ref="AJ135:AJ137"/>
    <mergeCell ref="AJ138:AJ140"/>
    <mergeCell ref="AJ141:AJ143"/>
    <mergeCell ref="AJ144:AJ146"/>
    <mergeCell ref="AJ147:AJ149"/>
    <mergeCell ref="AJ150:AJ152"/>
    <mergeCell ref="AJ153:AJ155"/>
    <mergeCell ref="AJ156:AJ158"/>
    <mergeCell ref="AJ159:AJ161"/>
    <mergeCell ref="AJ162:AJ164"/>
    <mergeCell ref="AJ165:AJ167"/>
    <mergeCell ref="AJ168:AJ170"/>
    <mergeCell ref="AJ171:AJ173"/>
    <mergeCell ref="AJ72:AJ74"/>
    <mergeCell ref="AJ75:AJ77"/>
    <mergeCell ref="AJ78:AJ80"/>
    <mergeCell ref="AJ81:AJ83"/>
    <mergeCell ref="AJ84:AJ86"/>
    <mergeCell ref="AJ87:AJ89"/>
    <mergeCell ref="AJ90:AJ92"/>
    <mergeCell ref="AJ93:AJ95"/>
    <mergeCell ref="AJ96:AJ98"/>
    <mergeCell ref="AJ99:AJ101"/>
    <mergeCell ref="AJ102:AJ104"/>
    <mergeCell ref="AJ105:AJ107"/>
    <mergeCell ref="AJ108:AJ110"/>
    <mergeCell ref="AJ111:AJ113"/>
    <mergeCell ref="AJ114:AJ116"/>
    <mergeCell ref="AJ117:AJ119"/>
    <mergeCell ref="AJ120:AJ122"/>
    <mergeCell ref="AJ21:AJ23"/>
    <mergeCell ref="AJ24:AJ26"/>
    <mergeCell ref="AJ27:AJ29"/>
    <mergeCell ref="AJ30:AJ32"/>
    <mergeCell ref="AJ33:AJ35"/>
    <mergeCell ref="AJ36:AJ38"/>
    <mergeCell ref="AJ39:AJ41"/>
    <mergeCell ref="AJ42:AJ44"/>
    <mergeCell ref="AJ45:AJ47"/>
    <mergeCell ref="AJ48:AJ50"/>
    <mergeCell ref="AJ51:AJ53"/>
    <mergeCell ref="AJ54:AJ56"/>
    <mergeCell ref="AJ57:AJ59"/>
    <mergeCell ref="AJ60:AJ62"/>
    <mergeCell ref="AJ63:AJ65"/>
    <mergeCell ref="AJ66:AJ68"/>
    <mergeCell ref="AJ69:AJ71"/>
    <mergeCell ref="B15:B17"/>
    <mergeCell ref="C15:C16"/>
    <mergeCell ref="D15:F16"/>
    <mergeCell ref="G15:I16"/>
    <mergeCell ref="K15:L16"/>
    <mergeCell ref="M15:O16"/>
    <mergeCell ref="D17:F17"/>
    <mergeCell ref="G17:I17"/>
    <mergeCell ref="K17:L17"/>
    <mergeCell ref="M17:O17"/>
    <mergeCell ref="B1:V2"/>
    <mergeCell ref="D14:F14"/>
    <mergeCell ref="G14:I14"/>
    <mergeCell ref="K14:L14"/>
    <mergeCell ref="M14:O14"/>
    <mergeCell ref="P14:Q14"/>
    <mergeCell ref="R14:V14"/>
    <mergeCell ref="Q5:R6"/>
    <mergeCell ref="Q7:R8"/>
    <mergeCell ref="S5:V6"/>
    <mergeCell ref="S7:V8"/>
    <mergeCell ref="B10:B11"/>
    <mergeCell ref="C10:V11"/>
    <mergeCell ref="C4:E4"/>
    <mergeCell ref="C6:E6"/>
    <mergeCell ref="C8:E8"/>
    <mergeCell ref="J15:J16"/>
    <mergeCell ref="J4:K4"/>
    <mergeCell ref="J6:K6"/>
    <mergeCell ref="J8:K8"/>
    <mergeCell ref="B33:B35"/>
    <mergeCell ref="B30:B32"/>
    <mergeCell ref="K33:L35"/>
    <mergeCell ref="M33:O35"/>
    <mergeCell ref="B27:B29"/>
    <mergeCell ref="B24:B26"/>
    <mergeCell ref="B21:B23"/>
    <mergeCell ref="C21:C23"/>
    <mergeCell ref="D21:F23"/>
    <mergeCell ref="G21:I23"/>
    <mergeCell ref="K21:L23"/>
    <mergeCell ref="M21:O23"/>
    <mergeCell ref="C24:C26"/>
    <mergeCell ref="D24:F26"/>
    <mergeCell ref="G24:I26"/>
    <mergeCell ref="K24:L26"/>
    <mergeCell ref="M24:O26"/>
    <mergeCell ref="C27:C29"/>
    <mergeCell ref="D27:F29"/>
    <mergeCell ref="G27:I29"/>
    <mergeCell ref="K27:L29"/>
    <mergeCell ref="M27:O29"/>
    <mergeCell ref="C30:C32"/>
    <mergeCell ref="D30:F32"/>
    <mergeCell ref="G30:I32"/>
    <mergeCell ref="K30:L32"/>
    <mergeCell ref="M30:O32"/>
    <mergeCell ref="C33:C35"/>
    <mergeCell ref="D33:F35"/>
    <mergeCell ref="G33:I35"/>
    <mergeCell ref="B45:B47"/>
    <mergeCell ref="B42:B44"/>
    <mergeCell ref="C42:C44"/>
    <mergeCell ref="D42:F44"/>
    <mergeCell ref="G42:I44"/>
    <mergeCell ref="K42:L44"/>
    <mergeCell ref="M42:O44"/>
    <mergeCell ref="C45:C47"/>
    <mergeCell ref="D45:F47"/>
    <mergeCell ref="G45:I47"/>
    <mergeCell ref="K45:L47"/>
    <mergeCell ref="M45:O47"/>
    <mergeCell ref="B39:B41"/>
    <mergeCell ref="B36:B38"/>
    <mergeCell ref="C36:C38"/>
    <mergeCell ref="D36:F38"/>
    <mergeCell ref="G36:I38"/>
    <mergeCell ref="K36:L38"/>
    <mergeCell ref="M36:O38"/>
    <mergeCell ref="C39:C41"/>
    <mergeCell ref="D39:F41"/>
    <mergeCell ref="G39:I41"/>
    <mergeCell ref="K39:L41"/>
    <mergeCell ref="M39:O41"/>
    <mergeCell ref="B57:B59"/>
    <mergeCell ref="B54:B56"/>
    <mergeCell ref="C54:C56"/>
    <mergeCell ref="D54:F56"/>
    <mergeCell ref="G54:I56"/>
    <mergeCell ref="K54:L56"/>
    <mergeCell ref="M54:O56"/>
    <mergeCell ref="C57:C59"/>
    <mergeCell ref="D57:F59"/>
    <mergeCell ref="G57:I59"/>
    <mergeCell ref="K57:L59"/>
    <mergeCell ref="M57:O59"/>
    <mergeCell ref="B51:B53"/>
    <mergeCell ref="B48:B50"/>
    <mergeCell ref="C48:C50"/>
    <mergeCell ref="D48:F50"/>
    <mergeCell ref="G48:I50"/>
    <mergeCell ref="K48:L50"/>
    <mergeCell ref="M48:O50"/>
    <mergeCell ref="C51:C53"/>
    <mergeCell ref="D51:F53"/>
    <mergeCell ref="G51:I53"/>
    <mergeCell ref="K51:L53"/>
    <mergeCell ref="M51:O53"/>
    <mergeCell ref="J57:J59"/>
    <mergeCell ref="J54:J56"/>
    <mergeCell ref="B69:B71"/>
    <mergeCell ref="B66:B68"/>
    <mergeCell ref="C66:C68"/>
    <mergeCell ref="D66:F68"/>
    <mergeCell ref="G66:I68"/>
    <mergeCell ref="K66:L68"/>
    <mergeCell ref="M66:O68"/>
    <mergeCell ref="C69:C71"/>
    <mergeCell ref="D69:F71"/>
    <mergeCell ref="G69:I71"/>
    <mergeCell ref="K69:L71"/>
    <mergeCell ref="M69:O71"/>
    <mergeCell ref="B63:B65"/>
    <mergeCell ref="B60:B62"/>
    <mergeCell ref="C60:C62"/>
    <mergeCell ref="D60:F62"/>
    <mergeCell ref="G60:I62"/>
    <mergeCell ref="K60:L62"/>
    <mergeCell ref="M60:O62"/>
    <mergeCell ref="C63:C65"/>
    <mergeCell ref="D63:F65"/>
    <mergeCell ref="G63:I65"/>
    <mergeCell ref="K63:L65"/>
    <mergeCell ref="M63:O65"/>
    <mergeCell ref="J69:J71"/>
    <mergeCell ref="J66:J68"/>
    <mergeCell ref="J63:J65"/>
    <mergeCell ref="J60:J62"/>
    <mergeCell ref="B78:B80"/>
    <mergeCell ref="C78:C80"/>
    <mergeCell ref="D78:F80"/>
    <mergeCell ref="G78:I80"/>
    <mergeCell ref="K78:L80"/>
    <mergeCell ref="M78:O80"/>
    <mergeCell ref="B75:B77"/>
    <mergeCell ref="B72:B74"/>
    <mergeCell ref="D75:F77"/>
    <mergeCell ref="C75:C77"/>
    <mergeCell ref="G75:I77"/>
    <mergeCell ref="K75:L77"/>
    <mergeCell ref="M75:O77"/>
    <mergeCell ref="C72:C74"/>
    <mergeCell ref="D72:F74"/>
    <mergeCell ref="G72:I74"/>
    <mergeCell ref="K72:L74"/>
    <mergeCell ref="M72:O74"/>
    <mergeCell ref="J78:J80"/>
    <mergeCell ref="J75:J77"/>
    <mergeCell ref="J72:J74"/>
    <mergeCell ref="B93:B95"/>
    <mergeCell ref="B90:B92"/>
    <mergeCell ref="C93:C95"/>
    <mergeCell ref="D93:F95"/>
    <mergeCell ref="G93:I95"/>
    <mergeCell ref="K93:L95"/>
    <mergeCell ref="M93:O95"/>
    <mergeCell ref="B87:B89"/>
    <mergeCell ref="B84:B86"/>
    <mergeCell ref="C81:C83"/>
    <mergeCell ref="D81:F83"/>
    <mergeCell ref="G81:I83"/>
    <mergeCell ref="K81:L83"/>
    <mergeCell ref="M81:O83"/>
    <mergeCell ref="C84:C86"/>
    <mergeCell ref="D84:F86"/>
    <mergeCell ref="G84:I86"/>
    <mergeCell ref="K84:L86"/>
    <mergeCell ref="M84:O86"/>
    <mergeCell ref="C87:C89"/>
    <mergeCell ref="B81:B83"/>
    <mergeCell ref="D87:F89"/>
    <mergeCell ref="G87:I89"/>
    <mergeCell ref="K87:L89"/>
    <mergeCell ref="M87:O89"/>
    <mergeCell ref="C90:C92"/>
    <mergeCell ref="D90:F92"/>
    <mergeCell ref="G90:I92"/>
    <mergeCell ref="K90:L92"/>
    <mergeCell ref="M90:O92"/>
    <mergeCell ref="J93:J95"/>
    <mergeCell ref="J90:J92"/>
    <mergeCell ref="B105:B107"/>
    <mergeCell ref="B102:B104"/>
    <mergeCell ref="C102:C104"/>
    <mergeCell ref="D102:F104"/>
    <mergeCell ref="G102:I104"/>
    <mergeCell ref="K102:L104"/>
    <mergeCell ref="M102:O104"/>
    <mergeCell ref="C105:C107"/>
    <mergeCell ref="D105:F107"/>
    <mergeCell ref="G105:I107"/>
    <mergeCell ref="K105:L107"/>
    <mergeCell ref="M105:O107"/>
    <mergeCell ref="B99:B101"/>
    <mergeCell ref="B96:B98"/>
    <mergeCell ref="C96:C98"/>
    <mergeCell ref="D96:F98"/>
    <mergeCell ref="G96:I98"/>
    <mergeCell ref="K96:L98"/>
    <mergeCell ref="M96:O98"/>
    <mergeCell ref="C99:C101"/>
    <mergeCell ref="D99:F101"/>
    <mergeCell ref="G99:I101"/>
    <mergeCell ref="K99:L101"/>
    <mergeCell ref="M99:O101"/>
    <mergeCell ref="J105:J107"/>
    <mergeCell ref="J102:J104"/>
    <mergeCell ref="J99:J101"/>
    <mergeCell ref="J96:J98"/>
    <mergeCell ref="B117:B119"/>
    <mergeCell ref="B114:B116"/>
    <mergeCell ref="C114:C116"/>
    <mergeCell ref="D114:F116"/>
    <mergeCell ref="G114:I116"/>
    <mergeCell ref="K114:L116"/>
    <mergeCell ref="M114:O116"/>
    <mergeCell ref="C117:C119"/>
    <mergeCell ref="D117:F119"/>
    <mergeCell ref="G117:I119"/>
    <mergeCell ref="K117:L119"/>
    <mergeCell ref="M117:O119"/>
    <mergeCell ref="B111:B113"/>
    <mergeCell ref="B108:B110"/>
    <mergeCell ref="C108:C110"/>
    <mergeCell ref="D108:F110"/>
    <mergeCell ref="G108:I110"/>
    <mergeCell ref="K108:L110"/>
    <mergeCell ref="M108:O110"/>
    <mergeCell ref="C111:C113"/>
    <mergeCell ref="D111:F113"/>
    <mergeCell ref="G111:I113"/>
    <mergeCell ref="K111:L113"/>
    <mergeCell ref="M111:O113"/>
    <mergeCell ref="J108:J110"/>
    <mergeCell ref="B129:B131"/>
    <mergeCell ref="B126:B128"/>
    <mergeCell ref="C126:C128"/>
    <mergeCell ref="D126:F128"/>
    <mergeCell ref="G126:I128"/>
    <mergeCell ref="K126:L128"/>
    <mergeCell ref="M126:O128"/>
    <mergeCell ref="C129:C131"/>
    <mergeCell ref="D129:F131"/>
    <mergeCell ref="G129:I131"/>
    <mergeCell ref="K129:L131"/>
    <mergeCell ref="M129:O131"/>
    <mergeCell ref="B123:B125"/>
    <mergeCell ref="B120:B122"/>
    <mergeCell ref="C120:C122"/>
    <mergeCell ref="D120:F122"/>
    <mergeCell ref="G120:I122"/>
    <mergeCell ref="K120:L122"/>
    <mergeCell ref="M120:O122"/>
    <mergeCell ref="C123:C125"/>
    <mergeCell ref="D123:F125"/>
    <mergeCell ref="G123:I125"/>
    <mergeCell ref="K123:L125"/>
    <mergeCell ref="M123:O125"/>
    <mergeCell ref="B141:B143"/>
    <mergeCell ref="B138:B140"/>
    <mergeCell ref="C138:C140"/>
    <mergeCell ref="D138:F140"/>
    <mergeCell ref="G138:I140"/>
    <mergeCell ref="K138:L140"/>
    <mergeCell ref="M138:O140"/>
    <mergeCell ref="C141:C143"/>
    <mergeCell ref="D141:F143"/>
    <mergeCell ref="G141:I143"/>
    <mergeCell ref="K141:L143"/>
    <mergeCell ref="M141:O143"/>
    <mergeCell ref="B135:B137"/>
    <mergeCell ref="B132:B134"/>
    <mergeCell ref="C132:C134"/>
    <mergeCell ref="D132:F134"/>
    <mergeCell ref="G132:I134"/>
    <mergeCell ref="K132:L134"/>
    <mergeCell ref="M132:O134"/>
    <mergeCell ref="C135:C137"/>
    <mergeCell ref="D135:F137"/>
    <mergeCell ref="G135:I137"/>
    <mergeCell ref="K135:L137"/>
    <mergeCell ref="M135:O137"/>
    <mergeCell ref="B153:B155"/>
    <mergeCell ref="B150:B152"/>
    <mergeCell ref="C150:C152"/>
    <mergeCell ref="D150:F152"/>
    <mergeCell ref="G150:I152"/>
    <mergeCell ref="K150:L152"/>
    <mergeCell ref="M150:O152"/>
    <mergeCell ref="C153:C155"/>
    <mergeCell ref="D153:F155"/>
    <mergeCell ref="G153:I155"/>
    <mergeCell ref="K153:L155"/>
    <mergeCell ref="M153:O155"/>
    <mergeCell ref="B147:B149"/>
    <mergeCell ref="B144:B146"/>
    <mergeCell ref="C144:C146"/>
    <mergeCell ref="D144:F146"/>
    <mergeCell ref="G144:I146"/>
    <mergeCell ref="K144:L146"/>
    <mergeCell ref="M144:O146"/>
    <mergeCell ref="C147:C149"/>
    <mergeCell ref="D147:F149"/>
    <mergeCell ref="G147:I149"/>
    <mergeCell ref="K147:L149"/>
    <mergeCell ref="M147:O149"/>
    <mergeCell ref="B165:B167"/>
    <mergeCell ref="B162:B164"/>
    <mergeCell ref="C162:C164"/>
    <mergeCell ref="D162:F164"/>
    <mergeCell ref="G162:I164"/>
    <mergeCell ref="K162:L164"/>
    <mergeCell ref="M162:O164"/>
    <mergeCell ref="C165:C167"/>
    <mergeCell ref="D165:F167"/>
    <mergeCell ref="G165:I167"/>
    <mergeCell ref="K165:L167"/>
    <mergeCell ref="M165:O167"/>
    <mergeCell ref="B159:B161"/>
    <mergeCell ref="B156:B158"/>
    <mergeCell ref="C156:C158"/>
    <mergeCell ref="D156:F158"/>
    <mergeCell ref="G156:I158"/>
    <mergeCell ref="K156:L158"/>
    <mergeCell ref="M156:O158"/>
    <mergeCell ref="C159:C161"/>
    <mergeCell ref="D159:F161"/>
    <mergeCell ref="G159:I161"/>
    <mergeCell ref="K159:L161"/>
    <mergeCell ref="M159:O161"/>
    <mergeCell ref="B177:B179"/>
    <mergeCell ref="B174:B176"/>
    <mergeCell ref="C174:C176"/>
    <mergeCell ref="D174:F176"/>
    <mergeCell ref="G174:I176"/>
    <mergeCell ref="K174:L176"/>
    <mergeCell ref="M174:O176"/>
    <mergeCell ref="C177:C179"/>
    <mergeCell ref="D177:F179"/>
    <mergeCell ref="G177:I179"/>
    <mergeCell ref="K177:L179"/>
    <mergeCell ref="M177:O179"/>
    <mergeCell ref="B171:B173"/>
    <mergeCell ref="B168:B170"/>
    <mergeCell ref="C168:C170"/>
    <mergeCell ref="D168:F170"/>
    <mergeCell ref="G168:I170"/>
    <mergeCell ref="K168:L170"/>
    <mergeCell ref="M168:O170"/>
    <mergeCell ref="C171:C173"/>
    <mergeCell ref="D171:F173"/>
    <mergeCell ref="G171:I173"/>
    <mergeCell ref="K171:L173"/>
    <mergeCell ref="M171:O173"/>
    <mergeCell ref="B189:B191"/>
    <mergeCell ref="B186:B188"/>
    <mergeCell ref="C186:C188"/>
    <mergeCell ref="D186:F188"/>
    <mergeCell ref="G186:I188"/>
    <mergeCell ref="K186:L188"/>
    <mergeCell ref="M186:O188"/>
    <mergeCell ref="C189:C191"/>
    <mergeCell ref="D189:F191"/>
    <mergeCell ref="G189:I191"/>
    <mergeCell ref="K189:L191"/>
    <mergeCell ref="M189:O191"/>
    <mergeCell ref="B183:B185"/>
    <mergeCell ref="B180:B182"/>
    <mergeCell ref="C180:C182"/>
    <mergeCell ref="D180:F182"/>
    <mergeCell ref="G180:I182"/>
    <mergeCell ref="K180:L182"/>
    <mergeCell ref="M180:O182"/>
    <mergeCell ref="C183:C185"/>
    <mergeCell ref="D183:F185"/>
    <mergeCell ref="G183:I185"/>
    <mergeCell ref="K183:L185"/>
    <mergeCell ref="M183:O185"/>
    <mergeCell ref="B201:B203"/>
    <mergeCell ref="B198:B200"/>
    <mergeCell ref="C198:C200"/>
    <mergeCell ref="D198:F200"/>
    <mergeCell ref="G198:I200"/>
    <mergeCell ref="K198:L200"/>
    <mergeCell ref="M198:O200"/>
    <mergeCell ref="C201:C203"/>
    <mergeCell ref="D201:F203"/>
    <mergeCell ref="G201:I203"/>
    <mergeCell ref="K201:L203"/>
    <mergeCell ref="M201:O203"/>
    <mergeCell ref="B195:B197"/>
    <mergeCell ref="B192:B194"/>
    <mergeCell ref="C192:C194"/>
    <mergeCell ref="D192:F194"/>
    <mergeCell ref="G192:I194"/>
    <mergeCell ref="K192:L194"/>
    <mergeCell ref="M192:O194"/>
    <mergeCell ref="C195:C197"/>
    <mergeCell ref="D195:F197"/>
    <mergeCell ref="G195:I197"/>
    <mergeCell ref="K195:L197"/>
    <mergeCell ref="M195:O197"/>
    <mergeCell ref="B213:B215"/>
    <mergeCell ref="B210:B212"/>
    <mergeCell ref="C210:C212"/>
    <mergeCell ref="D210:F212"/>
    <mergeCell ref="G210:I212"/>
    <mergeCell ref="K210:L212"/>
    <mergeCell ref="M210:O212"/>
    <mergeCell ref="C213:C215"/>
    <mergeCell ref="D213:F215"/>
    <mergeCell ref="G213:I215"/>
    <mergeCell ref="K213:L215"/>
    <mergeCell ref="M213:O215"/>
    <mergeCell ref="B207:B209"/>
    <mergeCell ref="B204:B206"/>
    <mergeCell ref="C204:C206"/>
    <mergeCell ref="D204:F206"/>
    <mergeCell ref="G204:I206"/>
    <mergeCell ref="K204:L206"/>
    <mergeCell ref="M204:O206"/>
    <mergeCell ref="C207:C209"/>
    <mergeCell ref="D207:F209"/>
    <mergeCell ref="G207:I209"/>
    <mergeCell ref="K207:L209"/>
    <mergeCell ref="M207:O209"/>
    <mergeCell ref="B225:B227"/>
    <mergeCell ref="B222:B224"/>
    <mergeCell ref="C222:C224"/>
    <mergeCell ref="D222:F224"/>
    <mergeCell ref="G222:I224"/>
    <mergeCell ref="K222:L224"/>
    <mergeCell ref="M222:O224"/>
    <mergeCell ref="C225:C227"/>
    <mergeCell ref="D225:F227"/>
    <mergeCell ref="G225:I227"/>
    <mergeCell ref="K225:L227"/>
    <mergeCell ref="M225:O227"/>
    <mergeCell ref="B219:B221"/>
    <mergeCell ref="B216:B218"/>
    <mergeCell ref="C216:C218"/>
    <mergeCell ref="D216:F218"/>
    <mergeCell ref="G216:I218"/>
    <mergeCell ref="K216:L218"/>
    <mergeCell ref="M216:O218"/>
    <mergeCell ref="C219:C221"/>
    <mergeCell ref="D219:F221"/>
    <mergeCell ref="G219:I221"/>
    <mergeCell ref="K219:L221"/>
    <mergeCell ref="M219:O221"/>
    <mergeCell ref="B237:B239"/>
    <mergeCell ref="B234:B236"/>
    <mergeCell ref="C234:C236"/>
    <mergeCell ref="D234:F236"/>
    <mergeCell ref="G234:I236"/>
    <mergeCell ref="K234:L236"/>
    <mergeCell ref="M234:O236"/>
    <mergeCell ref="C237:C239"/>
    <mergeCell ref="D237:F239"/>
    <mergeCell ref="G237:I239"/>
    <mergeCell ref="K237:L239"/>
    <mergeCell ref="M237:O239"/>
    <mergeCell ref="B231:B233"/>
    <mergeCell ref="B228:B230"/>
    <mergeCell ref="C228:C230"/>
    <mergeCell ref="D228:F230"/>
    <mergeCell ref="G228:I230"/>
    <mergeCell ref="K228:L230"/>
    <mergeCell ref="M228:O230"/>
    <mergeCell ref="C231:C233"/>
    <mergeCell ref="D231:F233"/>
    <mergeCell ref="G231:I233"/>
    <mergeCell ref="K231:L233"/>
    <mergeCell ref="M231:O233"/>
    <mergeCell ref="B249:B251"/>
    <mergeCell ref="B246:B248"/>
    <mergeCell ref="C246:C248"/>
    <mergeCell ref="D246:F248"/>
    <mergeCell ref="G246:I248"/>
    <mergeCell ref="K246:L248"/>
    <mergeCell ref="M246:O248"/>
    <mergeCell ref="C249:C251"/>
    <mergeCell ref="D249:F251"/>
    <mergeCell ref="G249:I251"/>
    <mergeCell ref="K249:L251"/>
    <mergeCell ref="M249:O251"/>
    <mergeCell ref="B243:B245"/>
    <mergeCell ref="B240:B242"/>
    <mergeCell ref="C240:C242"/>
    <mergeCell ref="D240:F242"/>
    <mergeCell ref="G240:I242"/>
    <mergeCell ref="K240:L242"/>
    <mergeCell ref="M240:O242"/>
    <mergeCell ref="C243:C245"/>
    <mergeCell ref="D243:F245"/>
    <mergeCell ref="G243:I245"/>
    <mergeCell ref="K243:L245"/>
    <mergeCell ref="M243:O245"/>
    <mergeCell ref="B261:B263"/>
    <mergeCell ref="B258:B260"/>
    <mergeCell ref="C258:C260"/>
    <mergeCell ref="D258:F260"/>
    <mergeCell ref="G258:I260"/>
    <mergeCell ref="K258:L260"/>
    <mergeCell ref="M258:O260"/>
    <mergeCell ref="C261:C263"/>
    <mergeCell ref="D261:F263"/>
    <mergeCell ref="G261:I263"/>
    <mergeCell ref="K261:L263"/>
    <mergeCell ref="M261:O263"/>
    <mergeCell ref="B255:B257"/>
    <mergeCell ref="B252:B254"/>
    <mergeCell ref="C252:C254"/>
    <mergeCell ref="D252:F254"/>
    <mergeCell ref="G252:I254"/>
    <mergeCell ref="K252:L254"/>
    <mergeCell ref="M252:O254"/>
    <mergeCell ref="C255:C257"/>
    <mergeCell ref="D255:F257"/>
    <mergeCell ref="G255:I257"/>
    <mergeCell ref="K255:L257"/>
    <mergeCell ref="M255:O257"/>
    <mergeCell ref="B273:B275"/>
    <mergeCell ref="B270:B272"/>
    <mergeCell ref="C270:C272"/>
    <mergeCell ref="D270:F272"/>
    <mergeCell ref="G270:I272"/>
    <mergeCell ref="K270:L272"/>
    <mergeCell ref="M270:O272"/>
    <mergeCell ref="C273:C275"/>
    <mergeCell ref="D273:F275"/>
    <mergeCell ref="G273:I275"/>
    <mergeCell ref="K273:L275"/>
    <mergeCell ref="M273:O275"/>
    <mergeCell ref="B267:B269"/>
    <mergeCell ref="B264:B266"/>
    <mergeCell ref="C264:C266"/>
    <mergeCell ref="D264:F266"/>
    <mergeCell ref="G264:I266"/>
    <mergeCell ref="K264:L266"/>
    <mergeCell ref="M264:O266"/>
    <mergeCell ref="C267:C269"/>
    <mergeCell ref="D267:F269"/>
    <mergeCell ref="G267:I269"/>
    <mergeCell ref="K267:L269"/>
    <mergeCell ref="M267:O269"/>
    <mergeCell ref="B285:B287"/>
    <mergeCell ref="B282:B284"/>
    <mergeCell ref="C282:C284"/>
    <mergeCell ref="D282:F284"/>
    <mergeCell ref="G282:I284"/>
    <mergeCell ref="K282:L284"/>
    <mergeCell ref="M282:O284"/>
    <mergeCell ref="C285:C287"/>
    <mergeCell ref="D285:F287"/>
    <mergeCell ref="G285:I287"/>
    <mergeCell ref="K285:L287"/>
    <mergeCell ref="M285:O287"/>
    <mergeCell ref="B279:B281"/>
    <mergeCell ref="B276:B278"/>
    <mergeCell ref="C276:C278"/>
    <mergeCell ref="D276:F278"/>
    <mergeCell ref="G276:I278"/>
    <mergeCell ref="K276:L278"/>
    <mergeCell ref="M276:O278"/>
    <mergeCell ref="C279:C281"/>
    <mergeCell ref="D279:F281"/>
    <mergeCell ref="G279:I281"/>
    <mergeCell ref="K279:L281"/>
    <mergeCell ref="M279:O281"/>
    <mergeCell ref="B297:B299"/>
    <mergeCell ref="B294:B296"/>
    <mergeCell ref="C294:C296"/>
    <mergeCell ref="D294:F296"/>
    <mergeCell ref="G294:I296"/>
    <mergeCell ref="K294:L296"/>
    <mergeCell ref="M294:O296"/>
    <mergeCell ref="C297:C299"/>
    <mergeCell ref="D297:F299"/>
    <mergeCell ref="G297:I299"/>
    <mergeCell ref="K297:L299"/>
    <mergeCell ref="M297:O299"/>
    <mergeCell ref="B291:B293"/>
    <mergeCell ref="B288:B290"/>
    <mergeCell ref="C288:C290"/>
    <mergeCell ref="D288:F290"/>
    <mergeCell ref="G288:I290"/>
    <mergeCell ref="K288:L290"/>
    <mergeCell ref="M288:O290"/>
    <mergeCell ref="C291:C293"/>
    <mergeCell ref="D291:F293"/>
    <mergeCell ref="G291:I293"/>
    <mergeCell ref="K291:L293"/>
    <mergeCell ref="M291:O293"/>
    <mergeCell ref="B309:B311"/>
    <mergeCell ref="B306:B308"/>
    <mergeCell ref="C306:C308"/>
    <mergeCell ref="D306:F308"/>
    <mergeCell ref="G306:I308"/>
    <mergeCell ref="K306:L308"/>
    <mergeCell ref="M306:O308"/>
    <mergeCell ref="C309:C311"/>
    <mergeCell ref="D309:F311"/>
    <mergeCell ref="G309:I311"/>
    <mergeCell ref="K309:L311"/>
    <mergeCell ref="M309:O311"/>
    <mergeCell ref="B303:B305"/>
    <mergeCell ref="B300:B302"/>
    <mergeCell ref="C300:C302"/>
    <mergeCell ref="D300:F302"/>
    <mergeCell ref="G300:I302"/>
    <mergeCell ref="K300:L302"/>
    <mergeCell ref="M300:O302"/>
    <mergeCell ref="C303:C305"/>
    <mergeCell ref="D303:F305"/>
    <mergeCell ref="G303:I305"/>
    <mergeCell ref="K303:L305"/>
    <mergeCell ref="M303:O305"/>
    <mergeCell ref="B321:B323"/>
    <mergeCell ref="B318:B320"/>
    <mergeCell ref="C318:C320"/>
    <mergeCell ref="D318:F320"/>
    <mergeCell ref="G318:I320"/>
    <mergeCell ref="K318:L320"/>
    <mergeCell ref="M318:O320"/>
    <mergeCell ref="C321:C323"/>
    <mergeCell ref="D321:F323"/>
    <mergeCell ref="G321:I323"/>
    <mergeCell ref="K321:L323"/>
    <mergeCell ref="M321:O323"/>
    <mergeCell ref="B315:B317"/>
    <mergeCell ref="B312:B314"/>
    <mergeCell ref="C312:C314"/>
    <mergeCell ref="D312:F314"/>
    <mergeCell ref="G312:I314"/>
    <mergeCell ref="K312:L314"/>
    <mergeCell ref="M312:O314"/>
    <mergeCell ref="C315:C317"/>
    <mergeCell ref="D315:F317"/>
    <mergeCell ref="G315:I317"/>
    <mergeCell ref="K315:L317"/>
    <mergeCell ref="M315:O317"/>
    <mergeCell ref="B333:B335"/>
    <mergeCell ref="B330:B332"/>
    <mergeCell ref="C330:C332"/>
    <mergeCell ref="D330:F332"/>
    <mergeCell ref="G330:I332"/>
    <mergeCell ref="K330:L332"/>
    <mergeCell ref="M330:O332"/>
    <mergeCell ref="C333:C335"/>
    <mergeCell ref="D333:F335"/>
    <mergeCell ref="G333:I335"/>
    <mergeCell ref="K333:L335"/>
    <mergeCell ref="M333:O335"/>
    <mergeCell ref="B327:B329"/>
    <mergeCell ref="B324:B326"/>
    <mergeCell ref="C324:C326"/>
    <mergeCell ref="D324:F326"/>
    <mergeCell ref="G324:I326"/>
    <mergeCell ref="K324:L326"/>
    <mergeCell ref="M324:O326"/>
    <mergeCell ref="C327:C329"/>
    <mergeCell ref="D327:F329"/>
    <mergeCell ref="G327:I329"/>
    <mergeCell ref="K327:L329"/>
    <mergeCell ref="M327:O329"/>
    <mergeCell ref="B345:B347"/>
    <mergeCell ref="B342:B344"/>
    <mergeCell ref="C342:C344"/>
    <mergeCell ref="D342:F344"/>
    <mergeCell ref="G342:I344"/>
    <mergeCell ref="K342:L344"/>
    <mergeCell ref="M342:O344"/>
    <mergeCell ref="C345:C347"/>
    <mergeCell ref="D345:F347"/>
    <mergeCell ref="G345:I347"/>
    <mergeCell ref="K345:L347"/>
    <mergeCell ref="M345:O347"/>
    <mergeCell ref="B339:B341"/>
    <mergeCell ref="B336:B338"/>
    <mergeCell ref="C336:C338"/>
    <mergeCell ref="D336:F338"/>
    <mergeCell ref="G336:I338"/>
    <mergeCell ref="K336:L338"/>
    <mergeCell ref="M336:O338"/>
    <mergeCell ref="C339:C341"/>
    <mergeCell ref="D339:F341"/>
    <mergeCell ref="G339:I341"/>
    <mergeCell ref="K339:L341"/>
    <mergeCell ref="M339:O341"/>
    <mergeCell ref="B357:B359"/>
    <mergeCell ref="B354:B356"/>
    <mergeCell ref="C354:C356"/>
    <mergeCell ref="D354:F356"/>
    <mergeCell ref="G354:I356"/>
    <mergeCell ref="K354:L356"/>
    <mergeCell ref="M354:O356"/>
    <mergeCell ref="C357:C359"/>
    <mergeCell ref="D357:F359"/>
    <mergeCell ref="G357:I359"/>
    <mergeCell ref="K357:L359"/>
    <mergeCell ref="M357:O359"/>
    <mergeCell ref="B351:B353"/>
    <mergeCell ref="B348:B350"/>
    <mergeCell ref="C348:C350"/>
    <mergeCell ref="D348:F350"/>
    <mergeCell ref="G348:I350"/>
    <mergeCell ref="K348:L350"/>
    <mergeCell ref="M348:O350"/>
    <mergeCell ref="C351:C353"/>
    <mergeCell ref="D351:F353"/>
    <mergeCell ref="G351:I353"/>
    <mergeCell ref="K351:L353"/>
    <mergeCell ref="M351:O353"/>
    <mergeCell ref="B369:B371"/>
    <mergeCell ref="B366:B368"/>
    <mergeCell ref="C366:C368"/>
    <mergeCell ref="D366:F368"/>
    <mergeCell ref="G366:I368"/>
    <mergeCell ref="K366:L368"/>
    <mergeCell ref="M366:O368"/>
    <mergeCell ref="C369:C371"/>
    <mergeCell ref="D369:F371"/>
    <mergeCell ref="G369:I371"/>
    <mergeCell ref="K369:L371"/>
    <mergeCell ref="M369:O371"/>
    <mergeCell ref="B363:B365"/>
    <mergeCell ref="B360:B362"/>
    <mergeCell ref="C360:C362"/>
    <mergeCell ref="D360:F362"/>
    <mergeCell ref="G360:I362"/>
    <mergeCell ref="K360:L362"/>
    <mergeCell ref="M360:O362"/>
    <mergeCell ref="C363:C365"/>
    <mergeCell ref="D363:F365"/>
    <mergeCell ref="G363:I365"/>
    <mergeCell ref="K363:L365"/>
    <mergeCell ref="M363:O365"/>
    <mergeCell ref="B381:B383"/>
    <mergeCell ref="B378:B380"/>
    <mergeCell ref="C378:C380"/>
    <mergeCell ref="D378:F380"/>
    <mergeCell ref="G378:I380"/>
    <mergeCell ref="K378:L380"/>
    <mergeCell ref="M378:O380"/>
    <mergeCell ref="C381:C383"/>
    <mergeCell ref="D381:F383"/>
    <mergeCell ref="G381:I383"/>
    <mergeCell ref="K381:L383"/>
    <mergeCell ref="M381:O383"/>
    <mergeCell ref="B375:B377"/>
    <mergeCell ref="B372:B374"/>
    <mergeCell ref="C372:C374"/>
    <mergeCell ref="D372:F374"/>
    <mergeCell ref="G372:I374"/>
    <mergeCell ref="K372:L374"/>
    <mergeCell ref="M372:O374"/>
    <mergeCell ref="C375:C377"/>
    <mergeCell ref="D375:F377"/>
    <mergeCell ref="G375:I377"/>
    <mergeCell ref="K375:L377"/>
    <mergeCell ref="M375:O377"/>
    <mergeCell ref="B393:B395"/>
    <mergeCell ref="B390:B392"/>
    <mergeCell ref="C390:C392"/>
    <mergeCell ref="D390:F392"/>
    <mergeCell ref="G390:I392"/>
    <mergeCell ref="K390:L392"/>
    <mergeCell ref="M390:O392"/>
    <mergeCell ref="C393:C395"/>
    <mergeCell ref="D393:F395"/>
    <mergeCell ref="G393:I395"/>
    <mergeCell ref="K393:L395"/>
    <mergeCell ref="M393:O395"/>
    <mergeCell ref="B387:B389"/>
    <mergeCell ref="B384:B386"/>
    <mergeCell ref="C384:C386"/>
    <mergeCell ref="D384:F386"/>
    <mergeCell ref="G384:I386"/>
    <mergeCell ref="K384:L386"/>
    <mergeCell ref="M384:O386"/>
    <mergeCell ref="C387:C389"/>
    <mergeCell ref="D387:F389"/>
    <mergeCell ref="G387:I389"/>
    <mergeCell ref="K387:L389"/>
    <mergeCell ref="M387:O389"/>
    <mergeCell ref="B405:B407"/>
    <mergeCell ref="B402:B404"/>
    <mergeCell ref="C402:C404"/>
    <mergeCell ref="D402:F404"/>
    <mergeCell ref="G402:I404"/>
    <mergeCell ref="K402:L404"/>
    <mergeCell ref="M402:O404"/>
    <mergeCell ref="C405:C407"/>
    <mergeCell ref="D405:F407"/>
    <mergeCell ref="G405:I407"/>
    <mergeCell ref="K405:L407"/>
    <mergeCell ref="M405:O407"/>
    <mergeCell ref="B399:B401"/>
    <mergeCell ref="B396:B398"/>
    <mergeCell ref="C396:C398"/>
    <mergeCell ref="D396:F398"/>
    <mergeCell ref="G396:I398"/>
    <mergeCell ref="K396:L398"/>
    <mergeCell ref="M396:O398"/>
    <mergeCell ref="C399:C401"/>
    <mergeCell ref="D399:F401"/>
    <mergeCell ref="G399:I401"/>
    <mergeCell ref="K399:L401"/>
    <mergeCell ref="M399:O401"/>
    <mergeCell ref="B417:B419"/>
    <mergeCell ref="B414:B416"/>
    <mergeCell ref="C414:C416"/>
    <mergeCell ref="D414:F416"/>
    <mergeCell ref="G414:I416"/>
    <mergeCell ref="K414:L416"/>
    <mergeCell ref="M414:O416"/>
    <mergeCell ref="C417:C419"/>
    <mergeCell ref="D417:F419"/>
    <mergeCell ref="G417:I419"/>
    <mergeCell ref="K417:L419"/>
    <mergeCell ref="M417:O419"/>
    <mergeCell ref="B411:B413"/>
    <mergeCell ref="B408:B410"/>
    <mergeCell ref="C408:C410"/>
    <mergeCell ref="D408:F410"/>
    <mergeCell ref="G408:I410"/>
    <mergeCell ref="K408:L410"/>
    <mergeCell ref="M408:O410"/>
    <mergeCell ref="C411:C413"/>
    <mergeCell ref="D411:F413"/>
    <mergeCell ref="G411:I413"/>
    <mergeCell ref="K411:L413"/>
    <mergeCell ref="M411:O413"/>
    <mergeCell ref="B429:B431"/>
    <mergeCell ref="B426:B428"/>
    <mergeCell ref="C426:C428"/>
    <mergeCell ref="D426:F428"/>
    <mergeCell ref="G426:I428"/>
    <mergeCell ref="K426:L428"/>
    <mergeCell ref="M426:O428"/>
    <mergeCell ref="C429:C431"/>
    <mergeCell ref="D429:F431"/>
    <mergeCell ref="G429:I431"/>
    <mergeCell ref="K429:L431"/>
    <mergeCell ref="M429:O431"/>
    <mergeCell ref="B423:B425"/>
    <mergeCell ref="B420:B422"/>
    <mergeCell ref="C420:C422"/>
    <mergeCell ref="D420:F422"/>
    <mergeCell ref="G420:I422"/>
    <mergeCell ref="K420:L422"/>
    <mergeCell ref="M420:O422"/>
    <mergeCell ref="C423:C425"/>
    <mergeCell ref="D423:F425"/>
    <mergeCell ref="G423:I425"/>
    <mergeCell ref="K423:L425"/>
    <mergeCell ref="M423:O425"/>
    <mergeCell ref="B441:B443"/>
    <mergeCell ref="B438:B440"/>
    <mergeCell ref="C438:C440"/>
    <mergeCell ref="D438:F440"/>
    <mergeCell ref="G438:I440"/>
    <mergeCell ref="K438:L440"/>
    <mergeCell ref="M438:O440"/>
    <mergeCell ref="C441:C443"/>
    <mergeCell ref="D441:F443"/>
    <mergeCell ref="G441:I443"/>
    <mergeCell ref="K441:L443"/>
    <mergeCell ref="M441:O443"/>
    <mergeCell ref="B435:B437"/>
    <mergeCell ref="B432:B434"/>
    <mergeCell ref="C432:C434"/>
    <mergeCell ref="D432:F434"/>
    <mergeCell ref="G432:I434"/>
    <mergeCell ref="K432:L434"/>
    <mergeCell ref="M432:O434"/>
    <mergeCell ref="C435:C437"/>
    <mergeCell ref="D435:F437"/>
    <mergeCell ref="G435:I437"/>
    <mergeCell ref="K435:L437"/>
    <mergeCell ref="M435:O437"/>
    <mergeCell ref="B453:B455"/>
    <mergeCell ref="B450:B452"/>
    <mergeCell ref="C450:C452"/>
    <mergeCell ref="D450:F452"/>
    <mergeCell ref="G450:I452"/>
    <mergeCell ref="K450:L452"/>
    <mergeCell ref="M450:O452"/>
    <mergeCell ref="C453:C455"/>
    <mergeCell ref="D453:F455"/>
    <mergeCell ref="G453:I455"/>
    <mergeCell ref="K453:L455"/>
    <mergeCell ref="M453:O455"/>
    <mergeCell ref="B447:B449"/>
    <mergeCell ref="B444:B446"/>
    <mergeCell ref="C444:C446"/>
    <mergeCell ref="D444:F446"/>
    <mergeCell ref="G444:I446"/>
    <mergeCell ref="K444:L446"/>
    <mergeCell ref="M444:O446"/>
    <mergeCell ref="C447:C449"/>
    <mergeCell ref="D447:F449"/>
    <mergeCell ref="G447:I449"/>
    <mergeCell ref="K447:L449"/>
    <mergeCell ref="M447:O449"/>
    <mergeCell ref="B465:B467"/>
    <mergeCell ref="B462:B464"/>
    <mergeCell ref="C462:C464"/>
    <mergeCell ref="D462:F464"/>
    <mergeCell ref="G462:I464"/>
    <mergeCell ref="K462:L464"/>
    <mergeCell ref="M462:O464"/>
    <mergeCell ref="C465:C467"/>
    <mergeCell ref="D465:F467"/>
    <mergeCell ref="G465:I467"/>
    <mergeCell ref="K465:L467"/>
    <mergeCell ref="M465:O467"/>
    <mergeCell ref="B459:B461"/>
    <mergeCell ref="B456:B458"/>
    <mergeCell ref="C456:C458"/>
    <mergeCell ref="D456:F458"/>
    <mergeCell ref="G456:I458"/>
    <mergeCell ref="K456:L458"/>
    <mergeCell ref="M456:O458"/>
    <mergeCell ref="C459:C461"/>
    <mergeCell ref="D459:F461"/>
    <mergeCell ref="G459:I461"/>
    <mergeCell ref="K459:L461"/>
    <mergeCell ref="M459:O461"/>
    <mergeCell ref="B477:B479"/>
    <mergeCell ref="B474:B476"/>
    <mergeCell ref="C474:C476"/>
    <mergeCell ref="D474:F476"/>
    <mergeCell ref="G474:I476"/>
    <mergeCell ref="K474:L476"/>
    <mergeCell ref="M474:O476"/>
    <mergeCell ref="C477:C479"/>
    <mergeCell ref="D477:F479"/>
    <mergeCell ref="G477:I479"/>
    <mergeCell ref="K477:L479"/>
    <mergeCell ref="M477:O479"/>
    <mergeCell ref="B471:B473"/>
    <mergeCell ref="B468:B470"/>
    <mergeCell ref="C468:C470"/>
    <mergeCell ref="D468:F470"/>
    <mergeCell ref="G468:I470"/>
    <mergeCell ref="K468:L470"/>
    <mergeCell ref="M468:O470"/>
    <mergeCell ref="C471:C473"/>
    <mergeCell ref="D471:F473"/>
    <mergeCell ref="G471:I473"/>
    <mergeCell ref="K471:L473"/>
    <mergeCell ref="M471:O473"/>
    <mergeCell ref="B489:B491"/>
    <mergeCell ref="B486:B488"/>
    <mergeCell ref="C486:C488"/>
    <mergeCell ref="D486:F488"/>
    <mergeCell ref="G486:I488"/>
    <mergeCell ref="K486:L488"/>
    <mergeCell ref="M486:O488"/>
    <mergeCell ref="C489:C491"/>
    <mergeCell ref="D489:F491"/>
    <mergeCell ref="G489:I491"/>
    <mergeCell ref="K489:L491"/>
    <mergeCell ref="M489:O491"/>
    <mergeCell ref="B483:B485"/>
    <mergeCell ref="B480:B482"/>
    <mergeCell ref="C480:C482"/>
    <mergeCell ref="D480:F482"/>
    <mergeCell ref="G480:I482"/>
    <mergeCell ref="K480:L482"/>
    <mergeCell ref="M480:O482"/>
    <mergeCell ref="C483:C485"/>
    <mergeCell ref="D483:F485"/>
    <mergeCell ref="G483:I485"/>
    <mergeCell ref="K483:L485"/>
    <mergeCell ref="M483:O485"/>
    <mergeCell ref="B501:B503"/>
    <mergeCell ref="B498:B500"/>
    <mergeCell ref="C498:C500"/>
    <mergeCell ref="D498:F500"/>
    <mergeCell ref="G498:I500"/>
    <mergeCell ref="K498:L500"/>
    <mergeCell ref="M498:O500"/>
    <mergeCell ref="C501:C503"/>
    <mergeCell ref="D501:F503"/>
    <mergeCell ref="G501:I503"/>
    <mergeCell ref="K501:L503"/>
    <mergeCell ref="M501:O503"/>
    <mergeCell ref="B495:B497"/>
    <mergeCell ref="B492:B494"/>
    <mergeCell ref="C492:C494"/>
    <mergeCell ref="D492:F494"/>
    <mergeCell ref="G492:I494"/>
    <mergeCell ref="K492:L494"/>
    <mergeCell ref="M492:O494"/>
    <mergeCell ref="C495:C497"/>
    <mergeCell ref="D495:F497"/>
    <mergeCell ref="G495:I497"/>
    <mergeCell ref="K495:L497"/>
    <mergeCell ref="M495:O497"/>
    <mergeCell ref="B513:B515"/>
    <mergeCell ref="B510:B512"/>
    <mergeCell ref="C510:C512"/>
    <mergeCell ref="D510:F512"/>
    <mergeCell ref="G510:I512"/>
    <mergeCell ref="K510:L512"/>
    <mergeCell ref="M510:O512"/>
    <mergeCell ref="C513:C515"/>
    <mergeCell ref="D513:F515"/>
    <mergeCell ref="G513:I515"/>
    <mergeCell ref="K513:L515"/>
    <mergeCell ref="M513:O515"/>
    <mergeCell ref="B507:B509"/>
    <mergeCell ref="B504:B506"/>
    <mergeCell ref="C504:C506"/>
    <mergeCell ref="D504:F506"/>
    <mergeCell ref="G504:I506"/>
    <mergeCell ref="K504:L506"/>
    <mergeCell ref="M504:O506"/>
    <mergeCell ref="C507:C509"/>
    <mergeCell ref="D507:F509"/>
    <mergeCell ref="G507:I509"/>
    <mergeCell ref="K507:L509"/>
    <mergeCell ref="M507:O509"/>
    <mergeCell ref="B525:B527"/>
    <mergeCell ref="B522:B524"/>
    <mergeCell ref="C522:C524"/>
    <mergeCell ref="D522:F524"/>
    <mergeCell ref="G522:I524"/>
    <mergeCell ref="K522:L524"/>
    <mergeCell ref="M522:O524"/>
    <mergeCell ref="C525:C527"/>
    <mergeCell ref="D525:F527"/>
    <mergeCell ref="G525:I527"/>
    <mergeCell ref="K525:L527"/>
    <mergeCell ref="M525:O527"/>
    <mergeCell ref="B519:B521"/>
    <mergeCell ref="B516:B518"/>
    <mergeCell ref="C516:C518"/>
    <mergeCell ref="D516:F518"/>
    <mergeCell ref="G516:I518"/>
    <mergeCell ref="K516:L518"/>
    <mergeCell ref="M516:O518"/>
    <mergeCell ref="C519:C521"/>
    <mergeCell ref="D519:F521"/>
    <mergeCell ref="G519:I521"/>
    <mergeCell ref="K519:L521"/>
    <mergeCell ref="M519:O521"/>
    <mergeCell ref="B537:B539"/>
    <mergeCell ref="B534:B536"/>
    <mergeCell ref="C534:C536"/>
    <mergeCell ref="D534:F536"/>
    <mergeCell ref="G534:I536"/>
    <mergeCell ref="K534:L536"/>
    <mergeCell ref="M534:O536"/>
    <mergeCell ref="C537:C539"/>
    <mergeCell ref="D537:F539"/>
    <mergeCell ref="G537:I539"/>
    <mergeCell ref="K537:L539"/>
    <mergeCell ref="M537:O539"/>
    <mergeCell ref="B531:B533"/>
    <mergeCell ref="B528:B530"/>
    <mergeCell ref="C528:C530"/>
    <mergeCell ref="D528:F530"/>
    <mergeCell ref="G528:I530"/>
    <mergeCell ref="K528:L530"/>
    <mergeCell ref="M528:O530"/>
    <mergeCell ref="C531:C533"/>
    <mergeCell ref="D531:F533"/>
    <mergeCell ref="G531:I533"/>
    <mergeCell ref="K531:L533"/>
    <mergeCell ref="M531:O533"/>
    <mergeCell ref="B549:B551"/>
    <mergeCell ref="B546:B548"/>
    <mergeCell ref="C546:C548"/>
    <mergeCell ref="D546:F548"/>
    <mergeCell ref="G546:I548"/>
    <mergeCell ref="K546:L548"/>
    <mergeCell ref="M546:O548"/>
    <mergeCell ref="C549:C551"/>
    <mergeCell ref="D549:F551"/>
    <mergeCell ref="G549:I551"/>
    <mergeCell ref="K549:L551"/>
    <mergeCell ref="M549:O551"/>
    <mergeCell ref="B543:B545"/>
    <mergeCell ref="B540:B542"/>
    <mergeCell ref="C540:C542"/>
    <mergeCell ref="D540:F542"/>
    <mergeCell ref="G540:I542"/>
    <mergeCell ref="K540:L542"/>
    <mergeCell ref="M540:O542"/>
    <mergeCell ref="C543:C545"/>
    <mergeCell ref="D543:F545"/>
    <mergeCell ref="G543:I545"/>
    <mergeCell ref="K543:L545"/>
    <mergeCell ref="M543:O545"/>
    <mergeCell ref="B561:B563"/>
    <mergeCell ref="B558:B560"/>
    <mergeCell ref="C558:C560"/>
    <mergeCell ref="D558:F560"/>
    <mergeCell ref="G558:I560"/>
    <mergeCell ref="K558:L560"/>
    <mergeCell ref="M558:O560"/>
    <mergeCell ref="C561:C563"/>
    <mergeCell ref="D561:F563"/>
    <mergeCell ref="G561:I563"/>
    <mergeCell ref="K561:L563"/>
    <mergeCell ref="M561:O563"/>
    <mergeCell ref="B555:B557"/>
    <mergeCell ref="B552:B554"/>
    <mergeCell ref="C552:C554"/>
    <mergeCell ref="D552:F554"/>
    <mergeCell ref="G552:I554"/>
    <mergeCell ref="K552:L554"/>
    <mergeCell ref="M552:O554"/>
    <mergeCell ref="C555:C557"/>
    <mergeCell ref="D555:F557"/>
    <mergeCell ref="G555:I557"/>
    <mergeCell ref="K555:L557"/>
    <mergeCell ref="M555:O557"/>
    <mergeCell ref="B573:B575"/>
    <mergeCell ref="B570:B572"/>
    <mergeCell ref="C570:C572"/>
    <mergeCell ref="D570:F572"/>
    <mergeCell ref="G570:I572"/>
    <mergeCell ref="K570:L572"/>
    <mergeCell ref="M570:O572"/>
    <mergeCell ref="C573:C575"/>
    <mergeCell ref="D573:F575"/>
    <mergeCell ref="G573:I575"/>
    <mergeCell ref="K573:L575"/>
    <mergeCell ref="M573:O575"/>
    <mergeCell ref="B567:B569"/>
    <mergeCell ref="B564:B566"/>
    <mergeCell ref="C564:C566"/>
    <mergeCell ref="D564:F566"/>
    <mergeCell ref="G564:I566"/>
    <mergeCell ref="K564:L566"/>
    <mergeCell ref="M564:O566"/>
    <mergeCell ref="C567:C569"/>
    <mergeCell ref="D567:F569"/>
    <mergeCell ref="G567:I569"/>
    <mergeCell ref="K567:L569"/>
    <mergeCell ref="M567:O569"/>
    <mergeCell ref="B585:B587"/>
    <mergeCell ref="B582:B584"/>
    <mergeCell ref="C582:C584"/>
    <mergeCell ref="D582:F584"/>
    <mergeCell ref="G582:I584"/>
    <mergeCell ref="K582:L584"/>
    <mergeCell ref="M582:O584"/>
    <mergeCell ref="C585:C587"/>
    <mergeCell ref="D585:F587"/>
    <mergeCell ref="G585:I587"/>
    <mergeCell ref="K585:L587"/>
    <mergeCell ref="M585:O587"/>
    <mergeCell ref="B579:B581"/>
    <mergeCell ref="B576:B578"/>
    <mergeCell ref="C576:C578"/>
    <mergeCell ref="D576:F578"/>
    <mergeCell ref="G576:I578"/>
    <mergeCell ref="K576:L578"/>
    <mergeCell ref="M576:O578"/>
    <mergeCell ref="C579:C581"/>
    <mergeCell ref="D579:F581"/>
    <mergeCell ref="G579:I581"/>
    <mergeCell ref="K579:L581"/>
    <mergeCell ref="M579:O581"/>
    <mergeCell ref="B597:B599"/>
    <mergeCell ref="B594:B596"/>
    <mergeCell ref="C594:C596"/>
    <mergeCell ref="D594:F596"/>
    <mergeCell ref="G594:I596"/>
    <mergeCell ref="K594:L596"/>
    <mergeCell ref="M594:O596"/>
    <mergeCell ref="C597:C599"/>
    <mergeCell ref="D597:F599"/>
    <mergeCell ref="G597:I599"/>
    <mergeCell ref="K597:L599"/>
    <mergeCell ref="M597:O599"/>
    <mergeCell ref="B591:B593"/>
    <mergeCell ref="B588:B590"/>
    <mergeCell ref="C588:C590"/>
    <mergeCell ref="D588:F590"/>
    <mergeCell ref="G588:I590"/>
    <mergeCell ref="K588:L590"/>
    <mergeCell ref="M588:O590"/>
    <mergeCell ref="C591:C593"/>
    <mergeCell ref="D591:F593"/>
    <mergeCell ref="G591:I593"/>
    <mergeCell ref="K591:L593"/>
    <mergeCell ref="M591:O593"/>
    <mergeCell ref="B618:B620"/>
    <mergeCell ref="B615:B617"/>
    <mergeCell ref="B612:B614"/>
    <mergeCell ref="B609:B611"/>
    <mergeCell ref="B606:B608"/>
    <mergeCell ref="C606:C608"/>
    <mergeCell ref="D606:F608"/>
    <mergeCell ref="G606:I608"/>
    <mergeCell ref="K606:L608"/>
    <mergeCell ref="M606:O608"/>
    <mergeCell ref="C609:C611"/>
    <mergeCell ref="D609:F611"/>
    <mergeCell ref="G609:I611"/>
    <mergeCell ref="B603:B605"/>
    <mergeCell ref="B600:B602"/>
    <mergeCell ref="C600:C602"/>
    <mergeCell ref="D600:F602"/>
    <mergeCell ref="G600:I602"/>
    <mergeCell ref="K600:L602"/>
    <mergeCell ref="M600:O602"/>
    <mergeCell ref="C603:C605"/>
    <mergeCell ref="D603:F605"/>
    <mergeCell ref="G603:I605"/>
    <mergeCell ref="K603:L605"/>
    <mergeCell ref="M603:O605"/>
    <mergeCell ref="M618:O620"/>
    <mergeCell ref="K618:L620"/>
    <mergeCell ref="G618:I620"/>
    <mergeCell ref="D618:F620"/>
    <mergeCell ref="C618:C620"/>
    <mergeCell ref="M615:O617"/>
    <mergeCell ref="K615:L617"/>
    <mergeCell ref="AI45:AI47"/>
    <mergeCell ref="AI48:AI50"/>
    <mergeCell ref="AI39:AI41"/>
    <mergeCell ref="AI42:AI44"/>
    <mergeCell ref="AI33:AI35"/>
    <mergeCell ref="AI36:AI38"/>
    <mergeCell ref="AI27:AI29"/>
    <mergeCell ref="AI30:AI32"/>
    <mergeCell ref="AI21:AI23"/>
    <mergeCell ref="AI24:AI26"/>
    <mergeCell ref="AI75:AI77"/>
    <mergeCell ref="AI78:AI80"/>
    <mergeCell ref="AI69:AI71"/>
    <mergeCell ref="AI72:AI74"/>
    <mergeCell ref="AI63:AI65"/>
    <mergeCell ref="AI66:AI68"/>
    <mergeCell ref="AI57:AI59"/>
    <mergeCell ref="AI60:AI62"/>
    <mergeCell ref="AI51:AI53"/>
    <mergeCell ref="AI54:AI56"/>
    <mergeCell ref="AI105:AI107"/>
    <mergeCell ref="AI108:AI110"/>
    <mergeCell ref="AI99:AI101"/>
    <mergeCell ref="AI102:AI104"/>
    <mergeCell ref="AI93:AI95"/>
    <mergeCell ref="AI96:AI98"/>
    <mergeCell ref="AI87:AI89"/>
    <mergeCell ref="AI90:AI92"/>
    <mergeCell ref="AI81:AI83"/>
    <mergeCell ref="AI84:AI86"/>
    <mergeCell ref="AI135:AI137"/>
    <mergeCell ref="AI138:AI140"/>
    <mergeCell ref="AI129:AI131"/>
    <mergeCell ref="AI132:AI134"/>
    <mergeCell ref="AI123:AI125"/>
    <mergeCell ref="AI126:AI128"/>
    <mergeCell ref="AI117:AI119"/>
    <mergeCell ref="AI120:AI122"/>
    <mergeCell ref="AI111:AI113"/>
    <mergeCell ref="AI114:AI116"/>
    <mergeCell ref="AI165:AI167"/>
    <mergeCell ref="AI168:AI170"/>
    <mergeCell ref="AI159:AI161"/>
    <mergeCell ref="AI162:AI164"/>
    <mergeCell ref="AI153:AI155"/>
    <mergeCell ref="AI156:AI158"/>
    <mergeCell ref="AI147:AI149"/>
    <mergeCell ref="AI150:AI152"/>
    <mergeCell ref="AI141:AI143"/>
    <mergeCell ref="AI144:AI146"/>
    <mergeCell ref="AI195:AI197"/>
    <mergeCell ref="AI198:AI200"/>
    <mergeCell ref="AI189:AI191"/>
    <mergeCell ref="AI192:AI194"/>
    <mergeCell ref="AI183:AI185"/>
    <mergeCell ref="AI186:AI188"/>
    <mergeCell ref="AI177:AI179"/>
    <mergeCell ref="AI180:AI182"/>
    <mergeCell ref="AI171:AI173"/>
    <mergeCell ref="AI174:AI176"/>
    <mergeCell ref="AI225:AI227"/>
    <mergeCell ref="AI228:AI230"/>
    <mergeCell ref="AI219:AI221"/>
    <mergeCell ref="AI222:AI224"/>
    <mergeCell ref="AI213:AI215"/>
    <mergeCell ref="AI216:AI218"/>
    <mergeCell ref="AI207:AI209"/>
    <mergeCell ref="AI210:AI212"/>
    <mergeCell ref="AI201:AI203"/>
    <mergeCell ref="AI204:AI206"/>
    <mergeCell ref="AI255:AI257"/>
    <mergeCell ref="AI258:AI260"/>
    <mergeCell ref="AI249:AI251"/>
    <mergeCell ref="AI252:AI254"/>
    <mergeCell ref="AI243:AI245"/>
    <mergeCell ref="AI246:AI248"/>
    <mergeCell ref="AI237:AI239"/>
    <mergeCell ref="AI240:AI242"/>
    <mergeCell ref="AI231:AI233"/>
    <mergeCell ref="AI234:AI236"/>
    <mergeCell ref="AI285:AI287"/>
    <mergeCell ref="AI288:AI290"/>
    <mergeCell ref="AI279:AI281"/>
    <mergeCell ref="AI282:AI284"/>
    <mergeCell ref="AI273:AI275"/>
    <mergeCell ref="AI276:AI278"/>
    <mergeCell ref="AI267:AI269"/>
    <mergeCell ref="AI270:AI272"/>
    <mergeCell ref="AI261:AI263"/>
    <mergeCell ref="AI264:AI266"/>
    <mergeCell ref="AI315:AI317"/>
    <mergeCell ref="AI318:AI320"/>
    <mergeCell ref="AI309:AI311"/>
    <mergeCell ref="AI312:AI314"/>
    <mergeCell ref="AI303:AI305"/>
    <mergeCell ref="AI306:AI308"/>
    <mergeCell ref="AI297:AI299"/>
    <mergeCell ref="AI300:AI302"/>
    <mergeCell ref="AI291:AI293"/>
    <mergeCell ref="AI294:AI296"/>
    <mergeCell ref="AI345:AI347"/>
    <mergeCell ref="AI348:AI350"/>
    <mergeCell ref="AI339:AI341"/>
    <mergeCell ref="AI342:AI344"/>
    <mergeCell ref="AI333:AI335"/>
    <mergeCell ref="AI336:AI338"/>
    <mergeCell ref="AI327:AI329"/>
    <mergeCell ref="AI330:AI332"/>
    <mergeCell ref="AI321:AI323"/>
    <mergeCell ref="AI324:AI326"/>
    <mergeCell ref="AI375:AI377"/>
    <mergeCell ref="AI378:AI380"/>
    <mergeCell ref="AI369:AI371"/>
    <mergeCell ref="AI372:AI374"/>
    <mergeCell ref="AI363:AI365"/>
    <mergeCell ref="AI366:AI368"/>
    <mergeCell ref="AI357:AI359"/>
    <mergeCell ref="AI360:AI362"/>
    <mergeCell ref="AI351:AI353"/>
    <mergeCell ref="AI354:AI356"/>
    <mergeCell ref="AI405:AI407"/>
    <mergeCell ref="AI408:AI410"/>
    <mergeCell ref="AI399:AI401"/>
    <mergeCell ref="AI402:AI404"/>
    <mergeCell ref="AI393:AI395"/>
    <mergeCell ref="AI396:AI398"/>
    <mergeCell ref="AI387:AI389"/>
    <mergeCell ref="AI390:AI392"/>
    <mergeCell ref="AI381:AI383"/>
    <mergeCell ref="AI384:AI386"/>
    <mergeCell ref="AI435:AI437"/>
    <mergeCell ref="AI438:AI440"/>
    <mergeCell ref="AI429:AI431"/>
    <mergeCell ref="AI432:AI434"/>
    <mergeCell ref="AI423:AI425"/>
    <mergeCell ref="AI426:AI428"/>
    <mergeCell ref="AI417:AI419"/>
    <mergeCell ref="AI420:AI422"/>
    <mergeCell ref="AI411:AI413"/>
    <mergeCell ref="AI414:AI416"/>
    <mergeCell ref="AI465:AI467"/>
    <mergeCell ref="AI468:AI470"/>
    <mergeCell ref="AI459:AI461"/>
    <mergeCell ref="AI462:AI464"/>
    <mergeCell ref="AI453:AI455"/>
    <mergeCell ref="AI456:AI458"/>
    <mergeCell ref="AI447:AI449"/>
    <mergeCell ref="AI450:AI452"/>
    <mergeCell ref="AI441:AI443"/>
    <mergeCell ref="AI444:AI446"/>
    <mergeCell ref="AI495:AI497"/>
    <mergeCell ref="AI498:AI500"/>
    <mergeCell ref="AI489:AI491"/>
    <mergeCell ref="AI492:AI494"/>
    <mergeCell ref="AI483:AI485"/>
    <mergeCell ref="AI486:AI488"/>
    <mergeCell ref="AI477:AI479"/>
    <mergeCell ref="AI480:AI482"/>
    <mergeCell ref="AI471:AI473"/>
    <mergeCell ref="AI474:AI476"/>
    <mergeCell ref="AI525:AI527"/>
    <mergeCell ref="AI528:AI530"/>
    <mergeCell ref="AI519:AI521"/>
    <mergeCell ref="AI522:AI524"/>
    <mergeCell ref="AI513:AI515"/>
    <mergeCell ref="AI516:AI518"/>
    <mergeCell ref="AI507:AI509"/>
    <mergeCell ref="AI510:AI512"/>
    <mergeCell ref="AI501:AI503"/>
    <mergeCell ref="AI504:AI506"/>
    <mergeCell ref="AI555:AI557"/>
    <mergeCell ref="AI558:AI560"/>
    <mergeCell ref="AI549:AI551"/>
    <mergeCell ref="AI552:AI554"/>
    <mergeCell ref="AI543:AI545"/>
    <mergeCell ref="AI546:AI548"/>
    <mergeCell ref="AI537:AI539"/>
    <mergeCell ref="AI540:AI542"/>
    <mergeCell ref="AI531:AI533"/>
    <mergeCell ref="AI534:AI536"/>
    <mergeCell ref="AI585:AI587"/>
    <mergeCell ref="AI588:AI590"/>
    <mergeCell ref="AI579:AI581"/>
    <mergeCell ref="AI582:AI584"/>
    <mergeCell ref="AI573:AI575"/>
    <mergeCell ref="AI576:AI578"/>
    <mergeCell ref="AI567:AI569"/>
    <mergeCell ref="AI570:AI572"/>
    <mergeCell ref="AI561:AI563"/>
    <mergeCell ref="AI564:AI566"/>
    <mergeCell ref="AI615:AI617"/>
    <mergeCell ref="AI618:AI620"/>
    <mergeCell ref="AI609:AI611"/>
    <mergeCell ref="AI612:AI614"/>
    <mergeCell ref="AI603:AI605"/>
    <mergeCell ref="AI606:AI608"/>
    <mergeCell ref="AI597:AI599"/>
    <mergeCell ref="AI600:AI602"/>
    <mergeCell ref="AI591:AI593"/>
    <mergeCell ref="AI594:AI596"/>
    <mergeCell ref="G615:I617"/>
    <mergeCell ref="D615:F617"/>
    <mergeCell ref="C615:C617"/>
    <mergeCell ref="K609:L611"/>
    <mergeCell ref="M609:O611"/>
    <mergeCell ref="C612:C614"/>
    <mergeCell ref="D612:F614"/>
    <mergeCell ref="G612:I614"/>
    <mergeCell ref="K612:L614"/>
    <mergeCell ref="M612:O614"/>
    <mergeCell ref="J87:J89"/>
    <mergeCell ref="J84:J86"/>
    <mergeCell ref="J81:J83"/>
    <mergeCell ref="Q21:Q23"/>
    <mergeCell ref="P21:P23"/>
    <mergeCell ref="P24:P26"/>
    <mergeCell ref="Q24:Q26"/>
    <mergeCell ref="P27:P29"/>
    <mergeCell ref="Q27:Q29"/>
    <mergeCell ref="P30:P32"/>
    <mergeCell ref="Q30:Q32"/>
    <mergeCell ref="P33:P35"/>
    <mergeCell ref="Q33:Q35"/>
    <mergeCell ref="P36:P38"/>
    <mergeCell ref="Q36:Q38"/>
    <mergeCell ref="P39:P41"/>
    <mergeCell ref="Q39:Q41"/>
    <mergeCell ref="P42:P44"/>
    <mergeCell ref="Q42:Q44"/>
    <mergeCell ref="P45:P47"/>
    <mergeCell ref="Q45:Q47"/>
    <mergeCell ref="P48:P50"/>
    <mergeCell ref="Q48:Q50"/>
    <mergeCell ref="P51:P53"/>
    <mergeCell ref="Q51:Q53"/>
    <mergeCell ref="P54:P56"/>
    <mergeCell ref="Q54:Q56"/>
    <mergeCell ref="P57:P59"/>
    <mergeCell ref="Q57:Q59"/>
    <mergeCell ref="P60:P62"/>
    <mergeCell ref="Q60:Q62"/>
    <mergeCell ref="P63:P65"/>
    <mergeCell ref="Q63:Q65"/>
    <mergeCell ref="P66:P68"/>
    <mergeCell ref="Q66:Q68"/>
    <mergeCell ref="P69:P71"/>
    <mergeCell ref="Q69:Q71"/>
    <mergeCell ref="P72:P74"/>
    <mergeCell ref="Q72:Q74"/>
    <mergeCell ref="P75:P77"/>
    <mergeCell ref="Q75:Q77"/>
    <mergeCell ref="P78:P80"/>
    <mergeCell ref="Q78:Q80"/>
    <mergeCell ref="P81:P83"/>
    <mergeCell ref="Q81:Q83"/>
    <mergeCell ref="P84:P86"/>
    <mergeCell ref="Q84:Q86"/>
    <mergeCell ref="P87:P89"/>
    <mergeCell ref="Q87:Q89"/>
    <mergeCell ref="P90:P92"/>
    <mergeCell ref="Q90:Q92"/>
    <mergeCell ref="P93:P95"/>
    <mergeCell ref="Q93:Q95"/>
    <mergeCell ref="P96:P98"/>
    <mergeCell ref="Q96:Q98"/>
    <mergeCell ref="P99:P101"/>
    <mergeCell ref="Q99:Q101"/>
    <mergeCell ref="P102:P104"/>
    <mergeCell ref="Q102:Q104"/>
    <mergeCell ref="P105:P107"/>
    <mergeCell ref="Q105:Q107"/>
    <mergeCell ref="P108:P110"/>
    <mergeCell ref="Q108:Q110"/>
    <mergeCell ref="P111:P113"/>
    <mergeCell ref="Q111:Q113"/>
    <mergeCell ref="P114:P116"/>
    <mergeCell ref="Q114:Q116"/>
    <mergeCell ref="P117:P119"/>
    <mergeCell ref="Q117:Q119"/>
    <mergeCell ref="P120:P122"/>
    <mergeCell ref="Q120:Q122"/>
    <mergeCell ref="P123:P125"/>
    <mergeCell ref="Q123:Q125"/>
    <mergeCell ref="P126:P128"/>
    <mergeCell ref="Q126:Q128"/>
    <mergeCell ref="P129:P131"/>
    <mergeCell ref="Q129:Q131"/>
    <mergeCell ref="P132:P134"/>
    <mergeCell ref="Q132:Q134"/>
    <mergeCell ref="P135:P137"/>
    <mergeCell ref="Q135:Q137"/>
    <mergeCell ref="P138:P140"/>
    <mergeCell ref="Q138:Q140"/>
    <mergeCell ref="P141:P143"/>
    <mergeCell ref="Q141:Q143"/>
    <mergeCell ref="P144:P146"/>
    <mergeCell ref="Q144:Q146"/>
    <mergeCell ref="P147:P149"/>
    <mergeCell ref="Q147:Q149"/>
    <mergeCell ref="P150:P152"/>
    <mergeCell ref="Q150:Q152"/>
    <mergeCell ref="P153:P155"/>
    <mergeCell ref="Q153:Q155"/>
    <mergeCell ref="P156:P158"/>
    <mergeCell ref="Q156:Q158"/>
    <mergeCell ref="P159:P161"/>
    <mergeCell ref="Q159:Q161"/>
    <mergeCell ref="P162:P164"/>
    <mergeCell ref="Q162:Q164"/>
    <mergeCell ref="P165:P167"/>
    <mergeCell ref="Q165:Q167"/>
    <mergeCell ref="P168:P170"/>
    <mergeCell ref="Q168:Q170"/>
    <mergeCell ref="P171:P173"/>
    <mergeCell ref="Q171:Q173"/>
    <mergeCell ref="P174:P176"/>
    <mergeCell ref="Q174:Q176"/>
    <mergeCell ref="P177:P179"/>
    <mergeCell ref="Q177:Q179"/>
    <mergeCell ref="P180:P182"/>
    <mergeCell ref="Q180:Q182"/>
    <mergeCell ref="P183:P185"/>
    <mergeCell ref="Q183:Q185"/>
    <mergeCell ref="P186:P188"/>
    <mergeCell ref="Q186:Q188"/>
    <mergeCell ref="P189:P191"/>
    <mergeCell ref="Q189:Q191"/>
    <mergeCell ref="P192:P194"/>
    <mergeCell ref="Q192:Q194"/>
    <mergeCell ref="P195:P197"/>
    <mergeCell ref="Q195:Q197"/>
    <mergeCell ref="P198:P200"/>
    <mergeCell ref="Q198:Q200"/>
    <mergeCell ref="P201:P203"/>
    <mergeCell ref="Q201:Q203"/>
    <mergeCell ref="P204:P206"/>
    <mergeCell ref="Q204:Q206"/>
    <mergeCell ref="P207:P209"/>
    <mergeCell ref="Q207:Q209"/>
    <mergeCell ref="P210:P212"/>
    <mergeCell ref="Q210:Q212"/>
    <mergeCell ref="P213:P215"/>
    <mergeCell ref="Q213:Q215"/>
    <mergeCell ref="P216:P218"/>
    <mergeCell ref="Q216:Q218"/>
    <mergeCell ref="P219:P221"/>
    <mergeCell ref="Q219:Q221"/>
    <mergeCell ref="P222:P224"/>
    <mergeCell ref="Q222:Q224"/>
    <mergeCell ref="P225:P227"/>
    <mergeCell ref="Q225:Q227"/>
    <mergeCell ref="P228:P230"/>
    <mergeCell ref="Q228:Q230"/>
    <mergeCell ref="P231:P233"/>
    <mergeCell ref="Q231:Q233"/>
    <mergeCell ref="P234:P236"/>
    <mergeCell ref="Q234:Q236"/>
    <mergeCell ref="P237:P239"/>
    <mergeCell ref="Q237:Q239"/>
    <mergeCell ref="P240:P242"/>
    <mergeCell ref="Q240:Q242"/>
    <mergeCell ref="P243:P245"/>
    <mergeCell ref="Q243:Q245"/>
    <mergeCell ref="P246:P248"/>
    <mergeCell ref="Q246:Q248"/>
    <mergeCell ref="P249:P251"/>
    <mergeCell ref="Q249:Q251"/>
    <mergeCell ref="P252:P254"/>
    <mergeCell ref="Q252:Q254"/>
    <mergeCell ref="P255:P257"/>
    <mergeCell ref="Q255:Q257"/>
    <mergeCell ref="P258:P260"/>
    <mergeCell ref="Q258:Q260"/>
    <mergeCell ref="P261:P263"/>
    <mergeCell ref="Q261:Q263"/>
    <mergeCell ref="P264:P266"/>
    <mergeCell ref="Q264:Q266"/>
    <mergeCell ref="P267:P269"/>
    <mergeCell ref="Q267:Q269"/>
    <mergeCell ref="P270:P272"/>
    <mergeCell ref="Q270:Q272"/>
    <mergeCell ref="P273:P275"/>
    <mergeCell ref="Q273:Q275"/>
    <mergeCell ref="P276:P278"/>
    <mergeCell ref="Q276:Q278"/>
    <mergeCell ref="P279:P281"/>
    <mergeCell ref="Q279:Q281"/>
    <mergeCell ref="P282:P284"/>
    <mergeCell ref="Q282:Q284"/>
    <mergeCell ref="P285:P287"/>
    <mergeCell ref="Q285:Q287"/>
    <mergeCell ref="P288:P290"/>
    <mergeCell ref="Q288:Q290"/>
    <mergeCell ref="P291:P293"/>
    <mergeCell ref="Q291:Q293"/>
    <mergeCell ref="P294:P296"/>
    <mergeCell ref="Q294:Q296"/>
    <mergeCell ref="P297:P299"/>
    <mergeCell ref="Q297:Q299"/>
    <mergeCell ref="P300:P302"/>
    <mergeCell ref="Q300:Q302"/>
    <mergeCell ref="P303:P305"/>
    <mergeCell ref="Q303:Q305"/>
    <mergeCell ref="P306:P308"/>
    <mergeCell ref="Q306:Q308"/>
    <mergeCell ref="P309:P311"/>
    <mergeCell ref="Q309:Q311"/>
    <mergeCell ref="P312:P314"/>
    <mergeCell ref="Q312:Q314"/>
    <mergeCell ref="P315:P317"/>
    <mergeCell ref="Q315:Q317"/>
    <mergeCell ref="P318:P320"/>
    <mergeCell ref="Q318:Q320"/>
    <mergeCell ref="P321:P323"/>
    <mergeCell ref="Q321:Q323"/>
    <mergeCell ref="P324:P326"/>
    <mergeCell ref="Q324:Q326"/>
    <mergeCell ref="P327:P329"/>
    <mergeCell ref="Q327:Q329"/>
    <mergeCell ref="P330:P332"/>
    <mergeCell ref="Q330:Q332"/>
    <mergeCell ref="P333:P335"/>
    <mergeCell ref="Q333:Q335"/>
    <mergeCell ref="P336:P338"/>
    <mergeCell ref="Q336:Q338"/>
    <mergeCell ref="P339:P341"/>
    <mergeCell ref="Q339:Q341"/>
    <mergeCell ref="P342:P344"/>
    <mergeCell ref="Q342:Q344"/>
    <mergeCell ref="P345:P347"/>
    <mergeCell ref="Q345:Q347"/>
    <mergeCell ref="P348:P350"/>
    <mergeCell ref="Q348:Q350"/>
    <mergeCell ref="P351:P353"/>
    <mergeCell ref="Q351:Q353"/>
    <mergeCell ref="P354:P356"/>
    <mergeCell ref="Q354:Q356"/>
    <mergeCell ref="P357:P359"/>
    <mergeCell ref="Q357:Q359"/>
    <mergeCell ref="P360:P362"/>
    <mergeCell ref="Q360:Q362"/>
    <mergeCell ref="P363:P365"/>
    <mergeCell ref="Q363:Q365"/>
    <mergeCell ref="P366:P368"/>
    <mergeCell ref="Q366:Q368"/>
    <mergeCell ref="P369:P371"/>
    <mergeCell ref="Q369:Q371"/>
    <mergeCell ref="P372:P374"/>
    <mergeCell ref="Q372:Q374"/>
    <mergeCell ref="P375:P377"/>
    <mergeCell ref="Q375:Q377"/>
    <mergeCell ref="P378:P380"/>
    <mergeCell ref="Q378:Q380"/>
    <mergeCell ref="P381:P383"/>
    <mergeCell ref="Q381:Q383"/>
    <mergeCell ref="P384:P386"/>
    <mergeCell ref="Q384:Q386"/>
    <mergeCell ref="P387:P389"/>
    <mergeCell ref="Q387:Q389"/>
    <mergeCell ref="P390:P392"/>
    <mergeCell ref="Q390:Q392"/>
    <mergeCell ref="P393:P395"/>
    <mergeCell ref="Q393:Q395"/>
    <mergeCell ref="P396:P398"/>
    <mergeCell ref="Q396:Q398"/>
    <mergeCell ref="P399:P401"/>
    <mergeCell ref="Q399:Q401"/>
    <mergeCell ref="P402:P404"/>
    <mergeCell ref="Q402:Q404"/>
    <mergeCell ref="P405:P407"/>
    <mergeCell ref="Q405:Q407"/>
    <mergeCell ref="P408:P410"/>
    <mergeCell ref="Q408:Q410"/>
    <mergeCell ref="P411:P413"/>
    <mergeCell ref="Q411:Q413"/>
    <mergeCell ref="P414:P416"/>
    <mergeCell ref="Q414:Q416"/>
    <mergeCell ref="P417:P419"/>
    <mergeCell ref="Q417:Q419"/>
    <mergeCell ref="P420:P422"/>
    <mergeCell ref="Q420:Q422"/>
    <mergeCell ref="P423:P425"/>
    <mergeCell ref="Q423:Q425"/>
    <mergeCell ref="P426:P428"/>
    <mergeCell ref="Q426:Q428"/>
    <mergeCell ref="P429:P431"/>
    <mergeCell ref="Q429:Q431"/>
    <mergeCell ref="P432:P434"/>
    <mergeCell ref="Q432:Q434"/>
    <mergeCell ref="P435:P437"/>
    <mergeCell ref="Q435:Q437"/>
    <mergeCell ref="P438:P440"/>
    <mergeCell ref="Q438:Q440"/>
    <mergeCell ref="P441:P443"/>
    <mergeCell ref="Q441:Q443"/>
    <mergeCell ref="P444:P446"/>
    <mergeCell ref="Q444:Q446"/>
    <mergeCell ref="P447:P449"/>
    <mergeCell ref="Q447:Q449"/>
    <mergeCell ref="P450:P452"/>
    <mergeCell ref="Q450:Q452"/>
    <mergeCell ref="P453:P455"/>
    <mergeCell ref="Q453:Q455"/>
    <mergeCell ref="P456:P458"/>
    <mergeCell ref="Q456:Q458"/>
    <mergeCell ref="P459:P461"/>
    <mergeCell ref="Q459:Q461"/>
    <mergeCell ref="P462:P464"/>
    <mergeCell ref="Q462:Q464"/>
    <mergeCell ref="P465:P467"/>
    <mergeCell ref="Q465:Q467"/>
    <mergeCell ref="P468:P470"/>
    <mergeCell ref="Q468:Q470"/>
    <mergeCell ref="P471:P473"/>
    <mergeCell ref="Q471:Q473"/>
    <mergeCell ref="P474:P476"/>
    <mergeCell ref="Q474:Q476"/>
    <mergeCell ref="P477:P479"/>
    <mergeCell ref="Q477:Q479"/>
    <mergeCell ref="P480:P482"/>
    <mergeCell ref="Q480:Q482"/>
    <mergeCell ref="P483:P485"/>
    <mergeCell ref="Q483:Q485"/>
    <mergeCell ref="P486:P488"/>
    <mergeCell ref="Q486:Q488"/>
    <mergeCell ref="P489:P491"/>
    <mergeCell ref="Q489:Q491"/>
    <mergeCell ref="P492:P494"/>
    <mergeCell ref="Q492:Q494"/>
    <mergeCell ref="P495:P497"/>
    <mergeCell ref="Q495:Q497"/>
    <mergeCell ref="P498:P500"/>
    <mergeCell ref="Q498:Q500"/>
    <mergeCell ref="P501:P503"/>
    <mergeCell ref="Q501:Q503"/>
    <mergeCell ref="P504:P506"/>
    <mergeCell ref="Q504:Q506"/>
    <mergeCell ref="P507:P509"/>
    <mergeCell ref="Q507:Q509"/>
    <mergeCell ref="P510:P512"/>
    <mergeCell ref="Q510:Q512"/>
    <mergeCell ref="P513:P515"/>
    <mergeCell ref="Q513:Q515"/>
    <mergeCell ref="P516:P518"/>
    <mergeCell ref="Q516:Q518"/>
    <mergeCell ref="P519:P521"/>
    <mergeCell ref="Q519:Q521"/>
    <mergeCell ref="P522:P524"/>
    <mergeCell ref="Q522:Q524"/>
    <mergeCell ref="P525:P527"/>
    <mergeCell ref="Q525:Q527"/>
    <mergeCell ref="P528:P530"/>
    <mergeCell ref="Q528:Q530"/>
    <mergeCell ref="P531:P533"/>
    <mergeCell ref="Q531:Q533"/>
    <mergeCell ref="P534:P536"/>
    <mergeCell ref="Q534:Q536"/>
    <mergeCell ref="P537:P539"/>
    <mergeCell ref="Q537:Q539"/>
    <mergeCell ref="P540:P542"/>
    <mergeCell ref="Q540:Q542"/>
    <mergeCell ref="P543:P545"/>
    <mergeCell ref="Q543:Q545"/>
    <mergeCell ref="P546:P548"/>
    <mergeCell ref="Q546:Q548"/>
    <mergeCell ref="P549:P551"/>
    <mergeCell ref="Q549:Q551"/>
    <mergeCell ref="P552:P554"/>
    <mergeCell ref="Q552:Q554"/>
    <mergeCell ref="P555:P557"/>
    <mergeCell ref="Q555:Q557"/>
    <mergeCell ref="P558:P560"/>
    <mergeCell ref="Q558:Q560"/>
    <mergeCell ref="Q561:Q563"/>
    <mergeCell ref="P564:P566"/>
    <mergeCell ref="Q564:Q566"/>
    <mergeCell ref="P567:P569"/>
    <mergeCell ref="Q567:Q569"/>
    <mergeCell ref="P570:P572"/>
    <mergeCell ref="Q570:Q572"/>
    <mergeCell ref="P573:P575"/>
    <mergeCell ref="Q573:Q575"/>
    <mergeCell ref="P576:P578"/>
    <mergeCell ref="Q576:Q578"/>
    <mergeCell ref="P579:P581"/>
    <mergeCell ref="Q579:Q581"/>
    <mergeCell ref="P582:P584"/>
    <mergeCell ref="Q582:Q584"/>
    <mergeCell ref="P585:P587"/>
    <mergeCell ref="Q585:Q587"/>
    <mergeCell ref="M20:O20"/>
    <mergeCell ref="K20:L20"/>
    <mergeCell ref="K18:L19"/>
    <mergeCell ref="G20:I20"/>
    <mergeCell ref="D20:F20"/>
    <mergeCell ref="G18:I19"/>
    <mergeCell ref="D18:F19"/>
    <mergeCell ref="C18:C19"/>
    <mergeCell ref="B18:B20"/>
    <mergeCell ref="P615:P617"/>
    <mergeCell ref="Q615:Q617"/>
    <mergeCell ref="P618:P620"/>
    <mergeCell ref="Q618:Q620"/>
    <mergeCell ref="P588:P590"/>
    <mergeCell ref="Q588:Q590"/>
    <mergeCell ref="P591:P593"/>
    <mergeCell ref="Q591:Q593"/>
    <mergeCell ref="P594:P596"/>
    <mergeCell ref="Q594:Q596"/>
    <mergeCell ref="P597:P599"/>
    <mergeCell ref="Q597:Q599"/>
    <mergeCell ref="P600:P602"/>
    <mergeCell ref="Q600:Q602"/>
    <mergeCell ref="P603:P605"/>
    <mergeCell ref="Q603:Q605"/>
    <mergeCell ref="P606:P608"/>
    <mergeCell ref="Q606:Q608"/>
    <mergeCell ref="P609:P611"/>
    <mergeCell ref="Q609:Q611"/>
    <mergeCell ref="P612:P614"/>
    <mergeCell ref="Q612:Q614"/>
    <mergeCell ref="P561:P563"/>
    <mergeCell ref="R21:R23"/>
    <mergeCell ref="S21:S23"/>
    <mergeCell ref="T21:T23"/>
    <mergeCell ref="U21:U23"/>
    <mergeCell ref="V21:V23"/>
    <mergeCell ref="R24:R26"/>
    <mergeCell ref="S24:S26"/>
    <mergeCell ref="T24:T26"/>
    <mergeCell ref="U24:U26"/>
    <mergeCell ref="V24:V26"/>
    <mergeCell ref="R27:R29"/>
    <mergeCell ref="S27:S29"/>
    <mergeCell ref="T27:T29"/>
    <mergeCell ref="U27:U29"/>
    <mergeCell ref="V27:V29"/>
    <mergeCell ref="R30:R32"/>
    <mergeCell ref="S30:S32"/>
    <mergeCell ref="T30:T32"/>
    <mergeCell ref="U30:U32"/>
    <mergeCell ref="V30:V32"/>
    <mergeCell ref="R33:R35"/>
    <mergeCell ref="S33:S35"/>
    <mergeCell ref="T33:T35"/>
    <mergeCell ref="U33:U35"/>
    <mergeCell ref="V33:V35"/>
    <mergeCell ref="R36:R38"/>
    <mergeCell ref="S36:S38"/>
    <mergeCell ref="T36:T38"/>
    <mergeCell ref="U36:U38"/>
    <mergeCell ref="V36:V38"/>
    <mergeCell ref="R39:R41"/>
    <mergeCell ref="S39:S41"/>
    <mergeCell ref="T39:T41"/>
    <mergeCell ref="U39:U41"/>
    <mergeCell ref="V39:V41"/>
    <mergeCell ref="R42:R44"/>
    <mergeCell ref="S42:S44"/>
    <mergeCell ref="T42:T44"/>
    <mergeCell ref="U42:U44"/>
    <mergeCell ref="V42:V44"/>
    <mergeCell ref="R45:R47"/>
    <mergeCell ref="S45:S47"/>
    <mergeCell ref="T45:T47"/>
    <mergeCell ref="U45:U47"/>
    <mergeCell ref="V45:V47"/>
    <mergeCell ref="R48:R50"/>
    <mergeCell ref="S48:S50"/>
    <mergeCell ref="T48:T50"/>
    <mergeCell ref="U48:U50"/>
    <mergeCell ref="V48:V50"/>
    <mergeCell ref="R51:R53"/>
    <mergeCell ref="S51:S53"/>
    <mergeCell ref="T51:T53"/>
    <mergeCell ref="U51:U53"/>
    <mergeCell ref="V51:V53"/>
    <mergeCell ref="R54:R56"/>
    <mergeCell ref="S54:S56"/>
    <mergeCell ref="T54:T56"/>
    <mergeCell ref="U54:U56"/>
    <mergeCell ref="V54:V56"/>
    <mergeCell ref="R57:R59"/>
    <mergeCell ref="S57:S59"/>
    <mergeCell ref="T57:T59"/>
    <mergeCell ref="U57:U59"/>
    <mergeCell ref="V57:V59"/>
    <mergeCell ref="R60:R62"/>
    <mergeCell ref="S60:S62"/>
    <mergeCell ref="T60:T62"/>
    <mergeCell ref="U60:U62"/>
    <mergeCell ref="V60:V62"/>
    <mergeCell ref="R63:R65"/>
    <mergeCell ref="S63:S65"/>
    <mergeCell ref="T63:T65"/>
    <mergeCell ref="U63:U65"/>
    <mergeCell ref="V63:V65"/>
    <mergeCell ref="R66:R68"/>
    <mergeCell ref="S66:S68"/>
    <mergeCell ref="T66:T68"/>
    <mergeCell ref="U66:U68"/>
    <mergeCell ref="V66:V68"/>
    <mergeCell ref="R69:R71"/>
    <mergeCell ref="S69:S71"/>
    <mergeCell ref="T69:T71"/>
    <mergeCell ref="U69:U71"/>
    <mergeCell ref="V69:V71"/>
    <mergeCell ref="R72:R74"/>
    <mergeCell ref="S72:S74"/>
    <mergeCell ref="T72:T74"/>
    <mergeCell ref="U72:U74"/>
    <mergeCell ref="V72:V74"/>
    <mergeCell ref="R75:R77"/>
    <mergeCell ref="S75:S77"/>
    <mergeCell ref="T75:T77"/>
    <mergeCell ref="U75:U77"/>
    <mergeCell ref="V75:V77"/>
    <mergeCell ref="R78:R80"/>
    <mergeCell ref="S78:S80"/>
    <mergeCell ref="T78:T80"/>
    <mergeCell ref="U78:U80"/>
    <mergeCell ref="V78:V80"/>
    <mergeCell ref="R81:R83"/>
    <mergeCell ref="S81:S83"/>
    <mergeCell ref="T81:T83"/>
    <mergeCell ref="U81:U83"/>
    <mergeCell ref="V81:V83"/>
    <mergeCell ref="R84:R86"/>
    <mergeCell ref="S84:S86"/>
    <mergeCell ref="T84:T86"/>
    <mergeCell ref="U84:U86"/>
    <mergeCell ref="V84:V86"/>
    <mergeCell ref="R87:R89"/>
    <mergeCell ref="S87:S89"/>
    <mergeCell ref="T87:T89"/>
    <mergeCell ref="U87:U89"/>
    <mergeCell ref="V87:V89"/>
    <mergeCell ref="R90:R92"/>
    <mergeCell ref="S90:S92"/>
    <mergeCell ref="T90:T92"/>
    <mergeCell ref="U90:U92"/>
    <mergeCell ref="V90:V92"/>
    <mergeCell ref="R93:R95"/>
    <mergeCell ref="S93:S95"/>
    <mergeCell ref="T93:T95"/>
    <mergeCell ref="U93:U95"/>
    <mergeCell ref="V93:V95"/>
    <mergeCell ref="R96:R98"/>
    <mergeCell ref="S96:S98"/>
    <mergeCell ref="T96:T98"/>
    <mergeCell ref="U96:U98"/>
    <mergeCell ref="V96:V98"/>
    <mergeCell ref="R99:R101"/>
    <mergeCell ref="S99:S101"/>
    <mergeCell ref="T99:T101"/>
    <mergeCell ref="U99:U101"/>
    <mergeCell ref="V99:V101"/>
    <mergeCell ref="R102:R104"/>
    <mergeCell ref="S102:S104"/>
    <mergeCell ref="T102:T104"/>
    <mergeCell ref="U102:U104"/>
    <mergeCell ref="V102:V104"/>
    <mergeCell ref="R105:R107"/>
    <mergeCell ref="S105:S107"/>
    <mergeCell ref="T105:T107"/>
    <mergeCell ref="U105:U107"/>
    <mergeCell ref="V105:V107"/>
    <mergeCell ref="R108:R110"/>
    <mergeCell ref="S108:S110"/>
    <mergeCell ref="T108:T110"/>
    <mergeCell ref="U108:U110"/>
    <mergeCell ref="V108:V110"/>
    <mergeCell ref="R111:R113"/>
    <mergeCell ref="S111:S113"/>
    <mergeCell ref="T111:T113"/>
    <mergeCell ref="U111:U113"/>
    <mergeCell ref="V111:V113"/>
    <mergeCell ref="R114:R116"/>
    <mergeCell ref="S114:S116"/>
    <mergeCell ref="T114:T116"/>
    <mergeCell ref="U114:U116"/>
    <mergeCell ref="V114:V116"/>
    <mergeCell ref="R117:R119"/>
    <mergeCell ref="S117:S119"/>
    <mergeCell ref="T117:T119"/>
    <mergeCell ref="U117:U119"/>
    <mergeCell ref="V117:V119"/>
    <mergeCell ref="R120:R122"/>
    <mergeCell ref="S120:S122"/>
    <mergeCell ref="T120:T122"/>
    <mergeCell ref="U120:U122"/>
    <mergeCell ref="V120:V122"/>
    <mergeCell ref="R123:R125"/>
    <mergeCell ref="S123:S125"/>
    <mergeCell ref="T123:T125"/>
    <mergeCell ref="U123:U125"/>
    <mergeCell ref="V123:V125"/>
    <mergeCell ref="R126:R128"/>
    <mergeCell ref="S126:S128"/>
    <mergeCell ref="T126:T128"/>
    <mergeCell ref="U126:U128"/>
    <mergeCell ref="V126:V128"/>
    <mergeCell ref="R129:R131"/>
    <mergeCell ref="S129:S131"/>
    <mergeCell ref="T129:T131"/>
    <mergeCell ref="U129:U131"/>
    <mergeCell ref="V129:V131"/>
    <mergeCell ref="R132:R134"/>
    <mergeCell ref="S132:S134"/>
    <mergeCell ref="T132:T134"/>
    <mergeCell ref="U132:U134"/>
    <mergeCell ref="V132:V134"/>
    <mergeCell ref="R135:R137"/>
    <mergeCell ref="S135:S137"/>
    <mergeCell ref="T135:T137"/>
    <mergeCell ref="U135:U137"/>
    <mergeCell ref="V135:V137"/>
    <mergeCell ref="R138:R140"/>
    <mergeCell ref="S138:S140"/>
    <mergeCell ref="T138:T140"/>
    <mergeCell ref="U138:U140"/>
    <mergeCell ref="V138:V140"/>
    <mergeCell ref="R141:R143"/>
    <mergeCell ref="S141:S143"/>
    <mergeCell ref="T141:T143"/>
    <mergeCell ref="U141:U143"/>
    <mergeCell ref="V141:V143"/>
    <mergeCell ref="R144:R146"/>
    <mergeCell ref="S144:S146"/>
    <mergeCell ref="T144:T146"/>
    <mergeCell ref="U144:U146"/>
    <mergeCell ref="V144:V146"/>
    <mergeCell ref="R147:R149"/>
    <mergeCell ref="S147:S149"/>
    <mergeCell ref="T147:T149"/>
    <mergeCell ref="U147:U149"/>
    <mergeCell ref="V147:V149"/>
    <mergeCell ref="R150:R152"/>
    <mergeCell ref="S150:S152"/>
    <mergeCell ref="T150:T152"/>
    <mergeCell ref="U150:U152"/>
    <mergeCell ref="V150:V152"/>
    <mergeCell ref="R153:R155"/>
    <mergeCell ref="S153:S155"/>
    <mergeCell ref="T153:T155"/>
    <mergeCell ref="U153:U155"/>
    <mergeCell ref="V153:V155"/>
    <mergeCell ref="R156:R158"/>
    <mergeCell ref="S156:S158"/>
    <mergeCell ref="T156:T158"/>
    <mergeCell ref="U156:U158"/>
    <mergeCell ref="V156:V158"/>
    <mergeCell ref="R159:R161"/>
    <mergeCell ref="S159:S161"/>
    <mergeCell ref="T159:T161"/>
    <mergeCell ref="U159:U161"/>
    <mergeCell ref="V159:V161"/>
    <mergeCell ref="R162:R164"/>
    <mergeCell ref="S162:S164"/>
    <mergeCell ref="T162:T164"/>
    <mergeCell ref="U162:U164"/>
    <mergeCell ref="V162:V164"/>
    <mergeCell ref="R165:R167"/>
    <mergeCell ref="S165:S167"/>
    <mergeCell ref="T165:T167"/>
    <mergeCell ref="U165:U167"/>
    <mergeCell ref="V165:V167"/>
    <mergeCell ref="R168:R170"/>
    <mergeCell ref="S168:S170"/>
    <mergeCell ref="T168:T170"/>
    <mergeCell ref="U168:U170"/>
    <mergeCell ref="V168:V170"/>
    <mergeCell ref="R171:R173"/>
    <mergeCell ref="S171:S173"/>
    <mergeCell ref="T171:T173"/>
    <mergeCell ref="U171:U173"/>
    <mergeCell ref="V171:V173"/>
    <mergeCell ref="R174:R176"/>
    <mergeCell ref="S174:S176"/>
    <mergeCell ref="T174:T176"/>
    <mergeCell ref="U174:U176"/>
    <mergeCell ref="V174:V176"/>
    <mergeCell ref="R177:R179"/>
    <mergeCell ref="S177:S179"/>
    <mergeCell ref="T177:T179"/>
    <mergeCell ref="U177:U179"/>
    <mergeCell ref="V177:V179"/>
    <mergeCell ref="R180:R182"/>
    <mergeCell ref="S180:S182"/>
    <mergeCell ref="T180:T182"/>
    <mergeCell ref="U180:U182"/>
    <mergeCell ref="V180:V182"/>
    <mergeCell ref="R183:R185"/>
    <mergeCell ref="S183:S185"/>
    <mergeCell ref="T183:T185"/>
    <mergeCell ref="U183:U185"/>
    <mergeCell ref="V183:V185"/>
    <mergeCell ref="R186:R188"/>
    <mergeCell ref="S186:S188"/>
    <mergeCell ref="T186:T188"/>
    <mergeCell ref="U186:U188"/>
    <mergeCell ref="V186:V188"/>
    <mergeCell ref="R189:R191"/>
    <mergeCell ref="S189:S191"/>
    <mergeCell ref="T189:T191"/>
    <mergeCell ref="U189:U191"/>
    <mergeCell ref="V189:V191"/>
    <mergeCell ref="R192:R194"/>
    <mergeCell ref="S192:S194"/>
    <mergeCell ref="T192:T194"/>
    <mergeCell ref="U192:U194"/>
    <mergeCell ref="V192:V194"/>
    <mergeCell ref="R195:R197"/>
    <mergeCell ref="S195:S197"/>
    <mergeCell ref="T195:T197"/>
    <mergeCell ref="U195:U197"/>
    <mergeCell ref="V195:V197"/>
    <mergeCell ref="R198:R200"/>
    <mergeCell ref="S198:S200"/>
    <mergeCell ref="T198:T200"/>
    <mergeCell ref="U198:U200"/>
    <mergeCell ref="V198:V200"/>
    <mergeCell ref="R201:R203"/>
    <mergeCell ref="S201:S203"/>
    <mergeCell ref="T201:T203"/>
    <mergeCell ref="U201:U203"/>
    <mergeCell ref="V201:V203"/>
    <mergeCell ref="R204:R206"/>
    <mergeCell ref="S204:S206"/>
    <mergeCell ref="T204:T206"/>
    <mergeCell ref="U204:U206"/>
    <mergeCell ref="V204:V206"/>
    <mergeCell ref="R207:R209"/>
    <mergeCell ref="S207:S209"/>
    <mergeCell ref="T207:T209"/>
    <mergeCell ref="U207:U209"/>
    <mergeCell ref="V207:V209"/>
    <mergeCell ref="R210:R212"/>
    <mergeCell ref="S210:S212"/>
    <mergeCell ref="T210:T212"/>
    <mergeCell ref="U210:U212"/>
    <mergeCell ref="V210:V212"/>
    <mergeCell ref="R213:R215"/>
    <mergeCell ref="S213:S215"/>
    <mergeCell ref="T213:T215"/>
    <mergeCell ref="U213:U215"/>
    <mergeCell ref="V213:V215"/>
    <mergeCell ref="R216:R218"/>
    <mergeCell ref="S216:S218"/>
    <mergeCell ref="T216:T218"/>
    <mergeCell ref="U216:U218"/>
    <mergeCell ref="V216:V218"/>
    <mergeCell ref="R219:R221"/>
    <mergeCell ref="S219:S221"/>
    <mergeCell ref="T219:T221"/>
    <mergeCell ref="U219:U221"/>
    <mergeCell ref="V219:V221"/>
    <mergeCell ref="R222:R224"/>
    <mergeCell ref="S222:S224"/>
    <mergeCell ref="T222:T224"/>
    <mergeCell ref="U222:U224"/>
    <mergeCell ref="V222:V224"/>
    <mergeCell ref="R225:R227"/>
    <mergeCell ref="S225:S227"/>
    <mergeCell ref="T225:T227"/>
    <mergeCell ref="U225:U227"/>
    <mergeCell ref="V225:V227"/>
    <mergeCell ref="R228:R230"/>
    <mergeCell ref="S228:S230"/>
    <mergeCell ref="T228:T230"/>
    <mergeCell ref="U228:U230"/>
    <mergeCell ref="V228:V230"/>
    <mergeCell ref="R231:R233"/>
    <mergeCell ref="S231:S233"/>
    <mergeCell ref="T231:T233"/>
    <mergeCell ref="U231:U233"/>
    <mergeCell ref="V231:V233"/>
    <mergeCell ref="R234:R236"/>
    <mergeCell ref="S234:S236"/>
    <mergeCell ref="T234:T236"/>
    <mergeCell ref="U234:U236"/>
    <mergeCell ref="V234:V236"/>
    <mergeCell ref="R237:R239"/>
    <mergeCell ref="S237:S239"/>
    <mergeCell ref="T237:T239"/>
    <mergeCell ref="U237:U239"/>
    <mergeCell ref="V237:V239"/>
    <mergeCell ref="R240:R242"/>
    <mergeCell ref="S240:S242"/>
    <mergeCell ref="T240:T242"/>
    <mergeCell ref="U240:U242"/>
    <mergeCell ref="V240:V242"/>
    <mergeCell ref="R243:R245"/>
    <mergeCell ref="S243:S245"/>
    <mergeCell ref="T243:T245"/>
    <mergeCell ref="U243:U245"/>
    <mergeCell ref="V243:V245"/>
    <mergeCell ref="R246:R248"/>
    <mergeCell ref="S246:S248"/>
    <mergeCell ref="T246:T248"/>
    <mergeCell ref="U246:U248"/>
    <mergeCell ref="V246:V248"/>
    <mergeCell ref="R249:R251"/>
    <mergeCell ref="S249:S251"/>
    <mergeCell ref="T249:T251"/>
    <mergeCell ref="U249:U251"/>
    <mergeCell ref="V249:V251"/>
    <mergeCell ref="R252:R254"/>
    <mergeCell ref="S252:S254"/>
    <mergeCell ref="T252:T254"/>
    <mergeCell ref="U252:U254"/>
    <mergeCell ref="V252:V254"/>
    <mergeCell ref="R255:R257"/>
    <mergeCell ref="S255:S257"/>
    <mergeCell ref="T255:T257"/>
    <mergeCell ref="U255:U257"/>
    <mergeCell ref="V255:V257"/>
    <mergeCell ref="R258:R260"/>
    <mergeCell ref="S258:S260"/>
    <mergeCell ref="T258:T260"/>
    <mergeCell ref="U258:U260"/>
    <mergeCell ref="V258:V260"/>
    <mergeCell ref="R261:R263"/>
    <mergeCell ref="S261:S263"/>
    <mergeCell ref="T261:T263"/>
    <mergeCell ref="U261:U263"/>
    <mergeCell ref="V261:V263"/>
    <mergeCell ref="R264:R266"/>
    <mergeCell ref="S264:S266"/>
    <mergeCell ref="T264:T266"/>
    <mergeCell ref="U264:U266"/>
    <mergeCell ref="V264:V266"/>
    <mergeCell ref="R267:R269"/>
    <mergeCell ref="S267:S269"/>
    <mergeCell ref="T267:T269"/>
    <mergeCell ref="U267:U269"/>
    <mergeCell ref="V267:V269"/>
    <mergeCell ref="R270:R272"/>
    <mergeCell ref="S270:S272"/>
    <mergeCell ref="T270:T272"/>
    <mergeCell ref="U270:U272"/>
    <mergeCell ref="V270:V272"/>
    <mergeCell ref="R273:R275"/>
    <mergeCell ref="S273:S275"/>
    <mergeCell ref="T273:T275"/>
    <mergeCell ref="U273:U275"/>
    <mergeCell ref="V273:V275"/>
    <mergeCell ref="R276:R278"/>
    <mergeCell ref="S276:S278"/>
    <mergeCell ref="T276:T278"/>
    <mergeCell ref="U276:U278"/>
    <mergeCell ref="V276:V278"/>
    <mergeCell ref="R279:R281"/>
    <mergeCell ref="S279:S281"/>
    <mergeCell ref="T279:T281"/>
    <mergeCell ref="U279:U281"/>
    <mergeCell ref="V279:V281"/>
    <mergeCell ref="R282:R284"/>
    <mergeCell ref="S282:S284"/>
    <mergeCell ref="T282:T284"/>
    <mergeCell ref="U282:U284"/>
    <mergeCell ref="V282:V284"/>
    <mergeCell ref="R285:R287"/>
    <mergeCell ref="S285:S287"/>
    <mergeCell ref="T285:T287"/>
    <mergeCell ref="U285:U287"/>
    <mergeCell ref="V285:V287"/>
    <mergeCell ref="R288:R290"/>
    <mergeCell ref="S288:S290"/>
    <mergeCell ref="T288:T290"/>
    <mergeCell ref="U288:U290"/>
    <mergeCell ref="V288:V290"/>
    <mergeCell ref="R291:R293"/>
    <mergeCell ref="S291:S293"/>
    <mergeCell ref="T291:T293"/>
    <mergeCell ref="U291:U293"/>
    <mergeCell ref="V291:V293"/>
    <mergeCell ref="R294:R296"/>
    <mergeCell ref="S294:S296"/>
    <mergeCell ref="T294:T296"/>
    <mergeCell ref="U294:U296"/>
    <mergeCell ref="V294:V296"/>
    <mergeCell ref="R297:R299"/>
    <mergeCell ref="S297:S299"/>
    <mergeCell ref="T297:T299"/>
    <mergeCell ref="U297:U299"/>
    <mergeCell ref="V297:V299"/>
    <mergeCell ref="R300:R302"/>
    <mergeCell ref="S300:S302"/>
    <mergeCell ref="T300:T302"/>
    <mergeCell ref="U300:U302"/>
    <mergeCell ref="V300:V302"/>
    <mergeCell ref="R303:R305"/>
    <mergeCell ref="S303:S305"/>
    <mergeCell ref="T303:T305"/>
    <mergeCell ref="U303:U305"/>
    <mergeCell ref="V303:V305"/>
    <mergeCell ref="R306:R308"/>
    <mergeCell ref="S306:S308"/>
    <mergeCell ref="T306:T308"/>
    <mergeCell ref="U306:U308"/>
    <mergeCell ref="V306:V308"/>
    <mergeCell ref="R309:R311"/>
    <mergeCell ref="S309:S311"/>
    <mergeCell ref="T309:T311"/>
    <mergeCell ref="U309:U311"/>
    <mergeCell ref="V309:V311"/>
    <mergeCell ref="R312:R314"/>
    <mergeCell ref="S312:S314"/>
    <mergeCell ref="T312:T314"/>
    <mergeCell ref="U312:U314"/>
    <mergeCell ref="V312:V314"/>
    <mergeCell ref="R315:R317"/>
    <mergeCell ref="S315:S317"/>
    <mergeCell ref="T315:T317"/>
    <mergeCell ref="U315:U317"/>
    <mergeCell ref="V315:V317"/>
    <mergeCell ref="R318:R320"/>
    <mergeCell ref="S318:S320"/>
    <mergeCell ref="T318:T320"/>
    <mergeCell ref="U318:U320"/>
    <mergeCell ref="V318:V320"/>
    <mergeCell ref="R321:R323"/>
    <mergeCell ref="S321:S323"/>
    <mergeCell ref="T321:T323"/>
    <mergeCell ref="U321:U323"/>
    <mergeCell ref="V321:V323"/>
    <mergeCell ref="R324:R326"/>
    <mergeCell ref="S324:S326"/>
    <mergeCell ref="T324:T326"/>
    <mergeCell ref="U324:U326"/>
    <mergeCell ref="V324:V326"/>
    <mergeCell ref="R327:R329"/>
    <mergeCell ref="S327:S329"/>
    <mergeCell ref="T327:T329"/>
    <mergeCell ref="U327:U329"/>
    <mergeCell ref="V327:V329"/>
    <mergeCell ref="R330:R332"/>
    <mergeCell ref="S330:S332"/>
    <mergeCell ref="T330:T332"/>
    <mergeCell ref="U330:U332"/>
    <mergeCell ref="V330:V332"/>
    <mergeCell ref="R333:R335"/>
    <mergeCell ref="S333:S335"/>
    <mergeCell ref="T333:T335"/>
    <mergeCell ref="U333:U335"/>
    <mergeCell ref="V333:V335"/>
    <mergeCell ref="R336:R338"/>
    <mergeCell ref="S336:S338"/>
    <mergeCell ref="T336:T338"/>
    <mergeCell ref="U336:U338"/>
    <mergeCell ref="V336:V338"/>
    <mergeCell ref="R339:R341"/>
    <mergeCell ref="S339:S341"/>
    <mergeCell ref="T339:T341"/>
    <mergeCell ref="U339:U341"/>
    <mergeCell ref="V339:V341"/>
    <mergeCell ref="R342:R344"/>
    <mergeCell ref="S342:S344"/>
    <mergeCell ref="T342:T344"/>
    <mergeCell ref="U342:U344"/>
    <mergeCell ref="V342:V344"/>
    <mergeCell ref="R345:R347"/>
    <mergeCell ref="S345:S347"/>
    <mergeCell ref="T345:T347"/>
    <mergeCell ref="U345:U347"/>
    <mergeCell ref="V345:V347"/>
    <mergeCell ref="R348:R350"/>
    <mergeCell ref="S348:S350"/>
    <mergeCell ref="T348:T350"/>
    <mergeCell ref="U348:U350"/>
    <mergeCell ref="V348:V350"/>
    <mergeCell ref="R351:R353"/>
    <mergeCell ref="S351:S353"/>
    <mergeCell ref="T351:T353"/>
    <mergeCell ref="U351:U353"/>
    <mergeCell ref="V351:V353"/>
    <mergeCell ref="R354:R356"/>
    <mergeCell ref="S354:S356"/>
    <mergeCell ref="T354:T356"/>
    <mergeCell ref="U354:U356"/>
    <mergeCell ref="V354:V356"/>
    <mergeCell ref="R357:R359"/>
    <mergeCell ref="S357:S359"/>
    <mergeCell ref="T357:T359"/>
    <mergeCell ref="U357:U359"/>
    <mergeCell ref="V357:V359"/>
    <mergeCell ref="R360:R362"/>
    <mergeCell ref="S360:S362"/>
    <mergeCell ref="T360:T362"/>
    <mergeCell ref="U360:U362"/>
    <mergeCell ref="V360:V362"/>
    <mergeCell ref="R363:R365"/>
    <mergeCell ref="S363:S365"/>
    <mergeCell ref="T363:T365"/>
    <mergeCell ref="U363:U365"/>
    <mergeCell ref="V363:V365"/>
    <mergeCell ref="R366:R368"/>
    <mergeCell ref="S366:S368"/>
    <mergeCell ref="T366:T368"/>
    <mergeCell ref="U366:U368"/>
    <mergeCell ref="V366:V368"/>
    <mergeCell ref="R369:R371"/>
    <mergeCell ref="S369:S371"/>
    <mergeCell ref="T369:T371"/>
    <mergeCell ref="U369:U371"/>
    <mergeCell ref="V369:V371"/>
    <mergeCell ref="R372:R374"/>
    <mergeCell ref="S372:S374"/>
    <mergeCell ref="T372:T374"/>
    <mergeCell ref="U372:U374"/>
    <mergeCell ref="V372:V374"/>
    <mergeCell ref="R375:R377"/>
    <mergeCell ref="S375:S377"/>
    <mergeCell ref="T375:T377"/>
    <mergeCell ref="U375:U377"/>
    <mergeCell ref="V375:V377"/>
    <mergeCell ref="R378:R380"/>
    <mergeCell ref="S378:S380"/>
    <mergeCell ref="T378:T380"/>
    <mergeCell ref="U378:U380"/>
    <mergeCell ref="V378:V380"/>
    <mergeCell ref="R381:R383"/>
    <mergeCell ref="S381:S383"/>
    <mergeCell ref="T381:T383"/>
    <mergeCell ref="U381:U383"/>
    <mergeCell ref="V381:V383"/>
    <mergeCell ref="R384:R386"/>
    <mergeCell ref="S384:S386"/>
    <mergeCell ref="T384:T386"/>
    <mergeCell ref="U384:U386"/>
    <mergeCell ref="V384:V386"/>
    <mergeCell ref="R387:R389"/>
    <mergeCell ref="S387:S389"/>
    <mergeCell ref="T387:T389"/>
    <mergeCell ref="U387:U389"/>
    <mergeCell ref="V387:V389"/>
    <mergeCell ref="R390:R392"/>
    <mergeCell ref="S390:S392"/>
    <mergeCell ref="T390:T392"/>
    <mergeCell ref="U390:U392"/>
    <mergeCell ref="V390:V392"/>
    <mergeCell ref="R393:R395"/>
    <mergeCell ref="S393:S395"/>
    <mergeCell ref="T393:T395"/>
    <mergeCell ref="U393:U395"/>
    <mergeCell ref="V393:V395"/>
    <mergeCell ref="R396:R398"/>
    <mergeCell ref="S396:S398"/>
    <mergeCell ref="T396:T398"/>
    <mergeCell ref="U396:U398"/>
    <mergeCell ref="V396:V398"/>
    <mergeCell ref="R399:R401"/>
    <mergeCell ref="S399:S401"/>
    <mergeCell ref="T399:T401"/>
    <mergeCell ref="U399:U401"/>
    <mergeCell ref="V399:V401"/>
    <mergeCell ref="R402:R404"/>
    <mergeCell ref="S402:S404"/>
    <mergeCell ref="T402:T404"/>
    <mergeCell ref="U402:U404"/>
    <mergeCell ref="V402:V404"/>
    <mergeCell ref="R405:R407"/>
    <mergeCell ref="S405:S407"/>
    <mergeCell ref="T405:T407"/>
    <mergeCell ref="U405:U407"/>
    <mergeCell ref="V405:V407"/>
    <mergeCell ref="R408:R410"/>
    <mergeCell ref="S408:S410"/>
    <mergeCell ref="T408:T410"/>
    <mergeCell ref="U408:U410"/>
    <mergeCell ref="V408:V410"/>
    <mergeCell ref="R411:R413"/>
    <mergeCell ref="S411:S413"/>
    <mergeCell ref="T411:T413"/>
    <mergeCell ref="U411:U413"/>
    <mergeCell ref="V411:V413"/>
    <mergeCell ref="R414:R416"/>
    <mergeCell ref="S414:S416"/>
    <mergeCell ref="T414:T416"/>
    <mergeCell ref="U414:U416"/>
    <mergeCell ref="V414:V416"/>
    <mergeCell ref="R417:R419"/>
    <mergeCell ref="S417:S419"/>
    <mergeCell ref="T417:T419"/>
    <mergeCell ref="U417:U419"/>
    <mergeCell ref="V417:V419"/>
    <mergeCell ref="R420:R422"/>
    <mergeCell ref="S420:S422"/>
    <mergeCell ref="T420:T422"/>
    <mergeCell ref="U420:U422"/>
    <mergeCell ref="V420:V422"/>
    <mergeCell ref="R423:R425"/>
    <mergeCell ref="S423:S425"/>
    <mergeCell ref="T423:T425"/>
    <mergeCell ref="U423:U425"/>
    <mergeCell ref="V423:V425"/>
    <mergeCell ref="R426:R428"/>
    <mergeCell ref="S426:S428"/>
    <mergeCell ref="T426:T428"/>
    <mergeCell ref="U426:U428"/>
    <mergeCell ref="V426:V428"/>
    <mergeCell ref="R429:R431"/>
    <mergeCell ref="S429:S431"/>
    <mergeCell ref="T429:T431"/>
    <mergeCell ref="U429:U431"/>
    <mergeCell ref="V429:V431"/>
    <mergeCell ref="R432:R434"/>
    <mergeCell ref="S432:S434"/>
    <mergeCell ref="T432:T434"/>
    <mergeCell ref="U432:U434"/>
    <mergeCell ref="V432:V434"/>
    <mergeCell ref="R435:R437"/>
    <mergeCell ref="S435:S437"/>
    <mergeCell ref="T435:T437"/>
    <mergeCell ref="U435:U437"/>
    <mergeCell ref="V435:V437"/>
    <mergeCell ref="R438:R440"/>
    <mergeCell ref="S438:S440"/>
    <mergeCell ref="T438:T440"/>
    <mergeCell ref="U438:U440"/>
    <mergeCell ref="V438:V440"/>
    <mergeCell ref="R441:R443"/>
    <mergeCell ref="S441:S443"/>
    <mergeCell ref="T441:T443"/>
    <mergeCell ref="U441:U443"/>
    <mergeCell ref="V441:V443"/>
    <mergeCell ref="R444:R446"/>
    <mergeCell ref="S444:S446"/>
    <mergeCell ref="T444:T446"/>
    <mergeCell ref="U444:U446"/>
    <mergeCell ref="V444:V446"/>
    <mergeCell ref="R447:R449"/>
    <mergeCell ref="S447:S449"/>
    <mergeCell ref="T447:T449"/>
    <mergeCell ref="U447:U449"/>
    <mergeCell ref="V447:V449"/>
    <mergeCell ref="R450:R452"/>
    <mergeCell ref="S450:S452"/>
    <mergeCell ref="T450:T452"/>
    <mergeCell ref="U450:U452"/>
    <mergeCell ref="V450:V452"/>
    <mergeCell ref="R453:R455"/>
    <mergeCell ref="S453:S455"/>
    <mergeCell ref="T453:T455"/>
    <mergeCell ref="U453:U455"/>
    <mergeCell ref="V453:V455"/>
    <mergeCell ref="R456:R458"/>
    <mergeCell ref="S456:S458"/>
    <mergeCell ref="T456:T458"/>
    <mergeCell ref="U456:U458"/>
    <mergeCell ref="V456:V458"/>
    <mergeCell ref="R459:R461"/>
    <mergeCell ref="S459:S461"/>
    <mergeCell ref="T459:T461"/>
    <mergeCell ref="U459:U461"/>
    <mergeCell ref="V459:V461"/>
    <mergeCell ref="R462:R464"/>
    <mergeCell ref="S462:S464"/>
    <mergeCell ref="T462:T464"/>
    <mergeCell ref="U462:U464"/>
    <mergeCell ref="V462:V464"/>
    <mergeCell ref="R465:R467"/>
    <mergeCell ref="S465:S467"/>
    <mergeCell ref="T465:T467"/>
    <mergeCell ref="U465:U467"/>
    <mergeCell ref="V465:V467"/>
    <mergeCell ref="R468:R470"/>
    <mergeCell ref="S468:S470"/>
    <mergeCell ref="T468:T470"/>
    <mergeCell ref="U468:U470"/>
    <mergeCell ref="V468:V470"/>
    <mergeCell ref="R471:R473"/>
    <mergeCell ref="S471:S473"/>
    <mergeCell ref="T471:T473"/>
    <mergeCell ref="U471:U473"/>
    <mergeCell ref="V471:V473"/>
    <mergeCell ref="R474:R476"/>
    <mergeCell ref="S474:S476"/>
    <mergeCell ref="T474:T476"/>
    <mergeCell ref="U474:U476"/>
    <mergeCell ref="V474:V476"/>
    <mergeCell ref="R477:R479"/>
    <mergeCell ref="S477:S479"/>
    <mergeCell ref="T477:T479"/>
    <mergeCell ref="U477:U479"/>
    <mergeCell ref="V477:V479"/>
    <mergeCell ref="R480:R482"/>
    <mergeCell ref="S480:S482"/>
    <mergeCell ref="T480:T482"/>
    <mergeCell ref="U480:U482"/>
    <mergeCell ref="V480:V482"/>
    <mergeCell ref="R483:R485"/>
    <mergeCell ref="S483:S485"/>
    <mergeCell ref="T483:T485"/>
    <mergeCell ref="U483:U485"/>
    <mergeCell ref="V483:V485"/>
    <mergeCell ref="R486:R488"/>
    <mergeCell ref="S486:S488"/>
    <mergeCell ref="T486:T488"/>
    <mergeCell ref="U486:U488"/>
    <mergeCell ref="V486:V488"/>
    <mergeCell ref="R489:R491"/>
    <mergeCell ref="S489:S491"/>
    <mergeCell ref="T489:T491"/>
    <mergeCell ref="U489:U491"/>
    <mergeCell ref="V489:V491"/>
    <mergeCell ref="R492:R494"/>
    <mergeCell ref="S492:S494"/>
    <mergeCell ref="T492:T494"/>
    <mergeCell ref="U492:U494"/>
    <mergeCell ref="V492:V494"/>
    <mergeCell ref="R495:R497"/>
    <mergeCell ref="S495:S497"/>
    <mergeCell ref="T495:T497"/>
    <mergeCell ref="U495:U497"/>
    <mergeCell ref="V495:V497"/>
    <mergeCell ref="R498:R500"/>
    <mergeCell ref="S498:S500"/>
    <mergeCell ref="T498:T500"/>
    <mergeCell ref="U498:U500"/>
    <mergeCell ref="V498:V500"/>
    <mergeCell ref="R501:R503"/>
    <mergeCell ref="S501:S503"/>
    <mergeCell ref="T501:T503"/>
    <mergeCell ref="U501:U503"/>
    <mergeCell ref="V501:V503"/>
    <mergeCell ref="R504:R506"/>
    <mergeCell ref="S504:S506"/>
    <mergeCell ref="T504:T506"/>
    <mergeCell ref="U504:U506"/>
    <mergeCell ref="V504:V506"/>
    <mergeCell ref="R507:R509"/>
    <mergeCell ref="S507:S509"/>
    <mergeCell ref="T507:T509"/>
    <mergeCell ref="U507:U509"/>
    <mergeCell ref="V507:V509"/>
    <mergeCell ref="R510:R512"/>
    <mergeCell ref="S510:S512"/>
    <mergeCell ref="T510:T512"/>
    <mergeCell ref="U510:U512"/>
    <mergeCell ref="V510:V512"/>
    <mergeCell ref="R513:R515"/>
    <mergeCell ref="S513:S515"/>
    <mergeCell ref="T513:T515"/>
    <mergeCell ref="U513:U515"/>
    <mergeCell ref="V513:V515"/>
    <mergeCell ref="R516:R518"/>
    <mergeCell ref="S516:S518"/>
    <mergeCell ref="T516:T518"/>
    <mergeCell ref="U516:U518"/>
    <mergeCell ref="V516:V518"/>
    <mergeCell ref="R519:R521"/>
    <mergeCell ref="S519:S521"/>
    <mergeCell ref="T519:T521"/>
    <mergeCell ref="U519:U521"/>
    <mergeCell ref="V519:V521"/>
    <mergeCell ref="R522:R524"/>
    <mergeCell ref="S522:S524"/>
    <mergeCell ref="T522:T524"/>
    <mergeCell ref="U522:U524"/>
    <mergeCell ref="V522:V524"/>
    <mergeCell ref="R525:R527"/>
    <mergeCell ref="S525:S527"/>
    <mergeCell ref="T525:T527"/>
    <mergeCell ref="U525:U527"/>
    <mergeCell ref="V525:V527"/>
    <mergeCell ref="R528:R530"/>
    <mergeCell ref="S528:S530"/>
    <mergeCell ref="T528:T530"/>
    <mergeCell ref="U528:U530"/>
    <mergeCell ref="V528:V530"/>
    <mergeCell ref="R531:R533"/>
    <mergeCell ref="S531:S533"/>
    <mergeCell ref="T531:T533"/>
    <mergeCell ref="U531:U533"/>
    <mergeCell ref="V531:V533"/>
    <mergeCell ref="R534:R536"/>
    <mergeCell ref="S534:S536"/>
    <mergeCell ref="T534:T536"/>
    <mergeCell ref="U534:U536"/>
    <mergeCell ref="V534:V536"/>
    <mergeCell ref="R537:R539"/>
    <mergeCell ref="S537:S539"/>
    <mergeCell ref="T537:T539"/>
    <mergeCell ref="U537:U539"/>
    <mergeCell ref="V537:V539"/>
    <mergeCell ref="R540:R542"/>
    <mergeCell ref="S540:S542"/>
    <mergeCell ref="T540:T542"/>
    <mergeCell ref="U540:U542"/>
    <mergeCell ref="V540:V542"/>
    <mergeCell ref="R543:R545"/>
    <mergeCell ref="S543:S545"/>
    <mergeCell ref="T543:T545"/>
    <mergeCell ref="U543:U545"/>
    <mergeCell ref="V543:V545"/>
    <mergeCell ref="R546:R548"/>
    <mergeCell ref="S546:S548"/>
    <mergeCell ref="T546:T548"/>
    <mergeCell ref="U546:U548"/>
    <mergeCell ref="V546:V548"/>
    <mergeCell ref="R549:R551"/>
    <mergeCell ref="S549:S551"/>
    <mergeCell ref="T549:T551"/>
    <mergeCell ref="U549:U551"/>
    <mergeCell ref="V549:V551"/>
    <mergeCell ref="R552:R554"/>
    <mergeCell ref="S552:S554"/>
    <mergeCell ref="T552:T554"/>
    <mergeCell ref="U552:U554"/>
    <mergeCell ref="V552:V554"/>
    <mergeCell ref="R555:R557"/>
    <mergeCell ref="S555:S557"/>
    <mergeCell ref="T555:T557"/>
    <mergeCell ref="U555:U557"/>
    <mergeCell ref="V555:V557"/>
    <mergeCell ref="R558:R560"/>
    <mergeCell ref="S558:S560"/>
    <mergeCell ref="T558:T560"/>
    <mergeCell ref="U558:U560"/>
    <mergeCell ref="V558:V560"/>
    <mergeCell ref="R561:R563"/>
    <mergeCell ref="S561:S563"/>
    <mergeCell ref="T561:T563"/>
    <mergeCell ref="U561:U563"/>
    <mergeCell ref="V561:V563"/>
    <mergeCell ref="R564:R566"/>
    <mergeCell ref="S564:S566"/>
    <mergeCell ref="T564:T566"/>
    <mergeCell ref="U564:U566"/>
    <mergeCell ref="V564:V566"/>
    <mergeCell ref="R567:R569"/>
    <mergeCell ref="S567:S569"/>
    <mergeCell ref="T567:T569"/>
    <mergeCell ref="U567:U569"/>
    <mergeCell ref="V567:V569"/>
    <mergeCell ref="R570:R572"/>
    <mergeCell ref="S570:S572"/>
    <mergeCell ref="T570:T572"/>
    <mergeCell ref="U570:U572"/>
    <mergeCell ref="V570:V572"/>
    <mergeCell ref="R573:R575"/>
    <mergeCell ref="S573:S575"/>
    <mergeCell ref="T573:T575"/>
    <mergeCell ref="U573:U575"/>
    <mergeCell ref="V573:V575"/>
    <mergeCell ref="R576:R578"/>
    <mergeCell ref="S576:S578"/>
    <mergeCell ref="T576:T578"/>
    <mergeCell ref="U576:U578"/>
    <mergeCell ref="V576:V578"/>
    <mergeCell ref="R579:R581"/>
    <mergeCell ref="S579:S581"/>
    <mergeCell ref="T579:T581"/>
    <mergeCell ref="U579:U581"/>
    <mergeCell ref="V579:V581"/>
    <mergeCell ref="R582:R584"/>
    <mergeCell ref="S582:S584"/>
    <mergeCell ref="T582:T584"/>
    <mergeCell ref="U582:U584"/>
    <mergeCell ref="V582:V584"/>
    <mergeCell ref="R585:R587"/>
    <mergeCell ref="S585:S587"/>
    <mergeCell ref="T585:T587"/>
    <mergeCell ref="U585:U587"/>
    <mergeCell ref="V585:V587"/>
    <mergeCell ref="R588:R590"/>
    <mergeCell ref="S588:S590"/>
    <mergeCell ref="T588:T590"/>
    <mergeCell ref="U588:U590"/>
    <mergeCell ref="V588:V590"/>
    <mergeCell ref="R591:R593"/>
    <mergeCell ref="S591:S593"/>
    <mergeCell ref="T591:T593"/>
    <mergeCell ref="U591:U593"/>
    <mergeCell ref="V591:V593"/>
    <mergeCell ref="R594:R596"/>
    <mergeCell ref="S594:S596"/>
    <mergeCell ref="T594:T596"/>
    <mergeCell ref="U594:U596"/>
    <mergeCell ref="V594:V596"/>
    <mergeCell ref="R597:R599"/>
    <mergeCell ref="S597:S599"/>
    <mergeCell ref="T597:T599"/>
    <mergeCell ref="U597:U599"/>
    <mergeCell ref="V597:V599"/>
    <mergeCell ref="R600:R602"/>
    <mergeCell ref="S600:S602"/>
    <mergeCell ref="T600:T602"/>
    <mergeCell ref="U600:U602"/>
    <mergeCell ref="V600:V602"/>
    <mergeCell ref="R603:R605"/>
    <mergeCell ref="S603:S605"/>
    <mergeCell ref="T603:T605"/>
    <mergeCell ref="U603:U605"/>
    <mergeCell ref="V603:V605"/>
    <mergeCell ref="R606:R608"/>
    <mergeCell ref="S606:S608"/>
    <mergeCell ref="T606:T608"/>
    <mergeCell ref="U606:U608"/>
    <mergeCell ref="V606:V608"/>
    <mergeCell ref="R609:R611"/>
    <mergeCell ref="S609:S611"/>
    <mergeCell ref="T609:T611"/>
    <mergeCell ref="U609:U611"/>
    <mergeCell ref="V609:V611"/>
    <mergeCell ref="R612:R614"/>
    <mergeCell ref="S612:S614"/>
    <mergeCell ref="T612:T614"/>
    <mergeCell ref="U612:U614"/>
    <mergeCell ref="V612:V614"/>
    <mergeCell ref="R615:R617"/>
    <mergeCell ref="S615:S617"/>
    <mergeCell ref="T615:T617"/>
    <mergeCell ref="U615:U617"/>
    <mergeCell ref="V615:V617"/>
    <mergeCell ref="R618:R620"/>
    <mergeCell ref="S618:S620"/>
    <mergeCell ref="T618:T620"/>
    <mergeCell ref="U618:U620"/>
    <mergeCell ref="V618:V620"/>
  </mergeCells>
  <phoneticPr fontId="2"/>
  <dataValidations count="2">
    <dataValidation imeMode="halfKatakana" allowBlank="1" showInputMessage="1" showErrorMessage="1" sqref="G15:I20 J15 J17:J18 J20"/>
    <dataValidation imeMode="halfAlpha" allowBlank="1" showInputMessage="1" showErrorMessage="1" sqref="C357 C495 C84 C603 C90 C501 C33 C606 C21 C24 K21 C42 C336 C342 C333 C489 C48 C54 R24 C81 C609 C87 C612 C300 C306 C297 C66 C72 C63 C315 C519 C321 C30 C36 C27 C45 C426 C51 C309 C39 C507 C510 C69 C339 C57 C60 C99 C549 C105 C327 C93 C96 C330 C369 C432 C375 C102 C108 C555 C363 C120 C126 C117 C135 C366 C141 C423 C129 C543 C546 C159 C615 C147 C150 C189 C372 C195 C378 C183 C186 C618 C561 C390 C396 C192 C198 C165 C168 C387 C405 C264 C564 C270 C411 C213 C552 C201 C204 C399 C222 C558 C525 C429 C528 C228 C234 C261 C417 C267 C420 C459 C345 C465 C246 C252 C243 C348 C453 C456 C210 C216 C207 C225 C567 C231 C570 C219 C573 C444 C249 C462 C237 C240 C279 C468 C285 C435 C273 C276 C438 C576 C450 C534 C282 C288 C255 C258 C579 C75 K618 T24 C78 C540 C393 C483 C174 C582 C180 C471 C123 C474 C111 C114 C381 C132 C492 C384 C585 C402 C138 C144 C171 C588 C177 C498 C504 C531 C591 C156 C162 C153 C537 C594 C597 C408 C414 C354 C516 C360 C522 C303 C513 C291 C294 C441 C312 C600 C447 C480 C486 C318 C324 C351 C477 K24 K27 K30 K33 K36 K39 K42 K45 K48 K51 K54 K57 K60 K63 K66 K69 K72 K75 K78 K81 K84 K87 K90 K93 K96 K99 K102 K105 K108 K111 K114 K117 K120 K123 K126 K129 K132 K135 K138 K141 K144 K147 K150 K153 K156 K159 K162 K165 K168 K171 K174 K177 K180 K183 K186 K189 K192 K195 K198 K201 K204 K207 K210 K213 K216 K219 K222 K225 K228 K231 K234 K237 K240 K243 K246 K249 K252 K255 K258 K261 K264 K267 K270 K273 K276 K279 K282 K285 K288 K291 K294 K297 K300 K303 K306 K309 K312 K315 K318 K321 K324 K327 K330 K333 K336 K339 K342 K345 K348 K351 K354 K357 K360 K363 K366 K369 K372 K375 K378 K381 K384 K387 K390 K393 K396 K399 K402 K405 K408 K411 K414 K417 K420 K423 K426 K429 K432 K435 K438 K441 K444 K447 K450 K453 K456 K459 K462 K465 K468 K471 K474 K477 K480 K483 K486 K489 K492 K495 K498 K501 K504 K507 K510 K513 K516 K519 K522 K525 K528 K531 K534 K537 K540 K543 K546 K549 K552 K555 K558 K561 K564 K567 K570 K573 K576 K579 K582 K585 K588 K591 K594 K597 K600 K603 K606 K609 K612 K615 R21 T21 V21 V24 R30 R36 R42 R48 R54 R60 R66 R72 R78 R84 R90 R96 R102 R108 R114 R120 R126 R132 R138 R144 R150 R156 R162 R168 R174 R180 R186 R192 R198 R204 R210 R216 R222 R228 R234 R240 R246 R252 R258 R264 R270 R276 R282 R288 R294 R300 R306 R312 R318 R324 R330 R336 R342 R348 R354 R360 R366 R372 R378 R384 R390 R396 R402 R408 R414 R420 R426 R432 R438 R444 R450 R456 R462 R468 R474 R480 R486 R492 R498 R504 R510 R516 R522 R528 R534 R540 R546 R552 R558 R564 R570 R576 R582 R588 R594 R600 R606 R612 R618 T30 T36 T42 T48 T54 T60 T66 T72 T78 T84 T90 T96 T102 T108 T114 T120 T126 T132 T138 T144 T150 T156 T162 T168 T174 T180 T186 T192 T198 T204 T210 T216 T222 T228 T234 T240 T246 T252 T258 T264 T270 T276 T282 T288 T294 T300 T306 T312 T318 T324 T330 T336 T342 T348 T354 T360 T366 T372 T378 T384 T390 T396 T402 T408 T414 T420 T426 T432 T438 T444 T450 T456 T462 T468 T474 T480 T486 T492 T498 T504 T510 T516 T522 T528 T534 T540 T546 T552 T558 T564 T570 T576 T582 T588 T594 T600 T606 T612 T618 R27 R33 R39 R45 R51 R57 R63 R69 R75 R81 R87 R93 R99 R105 R111 R117 R123 R129 R135 R141 R147 R153 R159 R165 R171 R177 R183 R189 R195 R201 R207 R213 R219 R225 R231 R237 R243 R249 R255 R261 R267 R273 R279 R285 R291 R297 R303 R309 R315 R321 R327 R333 R339 R345 R351 R357 R363 R369 R375 R381 R387 R393 R399 R405 R411 R417 R423 R429 R435 R441 R447 R453 R459 R465 R471 R477 R483 R489 R495 R501 R507 R513 R519 R525 R531 R537 R543 R549 R555 R561 R567 R573 R579 R585 R591 R597 R603 R609 R615 T27 T33 T39 T45 T51 T57 T63 T69 T75 T81 T87 T93 T99 T105 T111 T117 T123 T129 T135 T141 T147 T153 T159 T165 T171 T177 T183 T189 T195 T201 T207 T213 T219 T225 T231 T237 T243 T249 T255 T261 T267 T273 T279 T285 T291 T297 T303 T309 T315 T321 T327 T333 T339 T345 T351 T357 T363 T369 T375 T381 T387 T393 T399 T405 T411 T417 T423 T429 T435 T441 T447 T453 T459 T465 T471 T477 T483 T489 T495 T501 T507 T513 T519 T525 T531 T537 T543 T549 T555 T561 T567 T573 T579 T585 T591 T597 T603 T609 T615 V27 V33 V39 V45 V51 V57 V63 V69 V75 V81 V87 V93 V99 V105 V111 V117 V123 V129 V135 V141 V147 V153 V159 V165 V171 V177 V183 V189 V195 V201 V207 V213 V219 V225 V231 V237 V243 V249 V255 V261 V267 V273 V279 V285 V291 V297 V303 V309 V315 V321 V327 V333 V339 V345 V351 V357 V363 V369 V375 V381 V387 V393 V399 V405 V411 V417 V423 V429 V435 V441 V447 V453 V459 V465 V471 V477 V483 V489 V495 V501 V507 V513 V519 V525 V531 V537 V543 V549 V555 V561 V567 V573 V579 V585 V591 V597 V603 V609 V615 V30 V36 V42 V48 V54 V60 V66 V72 V78 V84 V90 V96 V102 V108 V114 V120 V126 V132 V138 V144 V150 V156 V162 V168 V174 V180 V186 V192 V198 V204 V210 V216 V222 V228 V234 V240 V246 V252 V258 V264 V270 V276 V282 V288 V294 V300 V306 V312 V318 V324 V330 V336 V342 V348 V354 V360 V366 V372 V378 V384 V390 V396 V402 V408 V414 V420 V426 V432 V438 V444 V450 V456 V462 V468 V474 V480 V486 V492 V498 V504 V510 V516 V522 V528 V534 V540 V546 V552 V558 V564 V570 V576 V582 V588 V594 V600 V606 V612 V618"/>
  </dataValidations>
  <pageMargins left="0.7" right="0.7" top="0.75" bottom="0.75" header="0.3" footer="0.3"/>
  <pageSetup paperSize="9" scale="55" orientation="portrait" r:id="rId1"/>
  <rowBreaks count="13" manualBreakCount="13">
    <brk id="53" max="21" man="1"/>
    <brk id="71" max="21" man="1"/>
    <brk id="122" max="21" man="1"/>
    <brk id="143" max="21" man="1"/>
    <brk id="194" max="21" man="1"/>
    <brk id="245" max="21" man="1"/>
    <brk id="296" max="21" man="1"/>
    <brk id="347" max="21" man="1"/>
    <brk id="398" max="21" man="1"/>
    <brk id="449" max="21" man="1"/>
    <brk id="500" max="21" man="1"/>
    <brk id="551" max="21" man="1"/>
    <brk id="602" max="2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登録データ!$U$3:$U$19</xm:f>
          </x14:formula1>
          <xm:sqref>Q21 Q597 Q24 Q27 Q30 Q33 Q36 Q39 Q42 Q45 Q48 Q51 Q54 Q57 Q60 Q63 Q66 Q69 Q72 Q75 Q78 Q81 Q84 Q87 Q90 Q93 Q96 Q99 Q102 Q105 Q108 Q111 Q114 Q117 Q120 Q123 Q126 Q129 Q132 Q135 Q138 Q141 Q144 Q147 Q150 Q153 Q156 Q159 Q162 Q165 Q168 Q171 Q174 Q177 Q180 Q183 Q186 Q189 Q192 Q195 Q198 Q201 Q204 Q207 Q210 Q213 Q216 Q219 Q222 Q225 Q228 Q231 Q234 Q237 Q240 Q243 Q246 Q249 Q252 Q255 Q258 Q261 Q264 Q267 Q270 Q273 Q276 Q279 Q282 Q285 Q288 Q291 Q294 Q297 Q300 Q303 Q306 Q309 Q312 Q315 Q318 Q321 Q324 Q327 Q330 Q333 Q336 Q339 Q342 Q345 Q348 Q351 Q354 Q357 Q360 Q363 Q366 Q369 Q372 Q375 Q378 Q381 Q384 Q387 Q390 Q393 Q396 Q399 Q402 Q405 Q408 Q411 Q414 Q417 Q420 Q423 Q426 Q429 Q432 Q435 Q438 Q441 Q444 Q447 Q450 Q453 Q456 Q459 Q462 Q465 Q468 Q471 Q474 Q477 Q480 Q483 Q486 Q489 Q492 Q495 Q498 Q501 Q504 Q507 Q510 Q513 Q516 Q519 Q522 Q525 Q528 Q531 Q534 Q537 Q540 Q543 Q546 Q549 Q552 Q555 Q558 Q561 Q564 Q567 Q570 Q573 Q576 Q579 Q582 Q585 Q588 Q591 Q594 Q600 Q603 Q606 Q609 Q612 Q615 Q618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N24"/>
  <sheetViews>
    <sheetView showGridLines="0" showRowColHeaders="0" zoomScale="125" workbookViewId="0">
      <selection activeCell="C5" sqref="C5:E5"/>
    </sheetView>
  </sheetViews>
  <sheetFormatPr defaultColWidth="8.875" defaultRowHeight="18.75"/>
  <cols>
    <col min="8" max="8" width="10.5" customWidth="1"/>
  </cols>
  <sheetData>
    <row r="1" spans="1:14" ht="13.5" customHeight="1">
      <c r="A1" s="249" t="s">
        <v>489</v>
      </c>
      <c r="B1" s="250"/>
      <c r="C1" s="250"/>
      <c r="D1" s="250"/>
      <c r="E1" s="250"/>
      <c r="F1" s="250"/>
      <c r="G1" s="250"/>
      <c r="H1" s="250"/>
      <c r="I1" s="250"/>
      <c r="J1" s="250"/>
      <c r="K1" s="250"/>
      <c r="L1" s="250"/>
      <c r="M1" s="250"/>
      <c r="N1" s="250"/>
    </row>
    <row r="2" spans="1:14">
      <c r="A2" s="250"/>
      <c r="B2" s="250"/>
      <c r="C2" s="250"/>
      <c r="D2" s="250"/>
      <c r="E2" s="250"/>
      <c r="F2" s="250"/>
      <c r="G2" s="250"/>
      <c r="H2" s="250"/>
      <c r="I2" s="250"/>
      <c r="J2" s="250"/>
      <c r="K2" s="250"/>
      <c r="L2" s="250"/>
      <c r="M2" s="250"/>
      <c r="N2" s="250"/>
    </row>
    <row r="3" spans="1:14">
      <c r="A3" s="250"/>
      <c r="B3" s="250"/>
      <c r="C3" s="250"/>
      <c r="D3" s="250"/>
      <c r="E3" s="250"/>
      <c r="F3" s="250"/>
      <c r="G3" s="250"/>
      <c r="H3" s="250"/>
      <c r="I3" s="250"/>
      <c r="J3" s="250"/>
      <c r="K3" s="250"/>
      <c r="L3" s="250"/>
      <c r="M3" s="250"/>
      <c r="N3" s="250"/>
    </row>
    <row r="4" spans="1:14">
      <c r="A4" s="77"/>
      <c r="B4" s="77"/>
      <c r="C4" s="77"/>
      <c r="D4" s="77"/>
      <c r="E4" s="77"/>
      <c r="F4" s="77"/>
      <c r="G4" s="77"/>
      <c r="H4" s="77"/>
      <c r="I4" s="77"/>
      <c r="J4" s="77"/>
      <c r="K4" s="77"/>
    </row>
    <row r="5" spans="1:14">
      <c r="B5" s="64" t="s">
        <v>480</v>
      </c>
      <c r="C5" s="251" t="str">
        <f>IF(基本登録情報!$C7="","",基本登録情報!$C7)</f>
        <v/>
      </c>
      <c r="D5" s="251"/>
      <c r="E5" s="251"/>
      <c r="F5" s="90"/>
      <c r="G5" s="1"/>
      <c r="H5" s="64" t="s">
        <v>145</v>
      </c>
      <c r="I5" s="192" t="str">
        <f>IF(基本登録情報!$C15="","",基本登録情報!$C15)</f>
        <v/>
      </c>
      <c r="J5" s="192"/>
      <c r="K5" s="192"/>
      <c r="L5" s="1" t="s">
        <v>1</v>
      </c>
      <c r="M5" s="1"/>
    </row>
    <row r="6" spans="1:14">
      <c r="B6" s="1"/>
      <c r="C6" s="1"/>
      <c r="D6" s="1"/>
      <c r="E6" s="1"/>
      <c r="F6" s="78"/>
      <c r="G6" s="1"/>
      <c r="H6" s="64"/>
      <c r="I6" s="64"/>
      <c r="J6" s="64"/>
      <c r="K6" s="64"/>
      <c r="L6" s="64"/>
      <c r="M6" s="64"/>
      <c r="N6" s="1"/>
    </row>
    <row r="7" spans="1:14">
      <c r="B7" s="64" t="s">
        <v>2</v>
      </c>
      <c r="C7" s="192" t="str">
        <f>IF(基本登録情報!$C10="","",基本登録情報!$C10)</f>
        <v/>
      </c>
      <c r="D7" s="192"/>
      <c r="E7" s="192"/>
      <c r="F7" s="90" t="s">
        <v>1</v>
      </c>
      <c r="G7" s="1"/>
      <c r="H7" s="64" t="s">
        <v>7</v>
      </c>
      <c r="I7" s="192" t="str">
        <f>IF(基本登録情報!$C16="","",基本登録情報!$C16)</f>
        <v/>
      </c>
      <c r="J7" s="192"/>
      <c r="K7" s="192"/>
      <c r="L7" s="1"/>
      <c r="M7" s="1"/>
      <c r="N7" s="1"/>
    </row>
    <row r="8" spans="1:14">
      <c r="B8" s="1"/>
      <c r="C8" s="1"/>
      <c r="D8" s="1"/>
      <c r="E8" s="1"/>
      <c r="F8" s="78"/>
      <c r="G8" s="1"/>
      <c r="H8" s="64"/>
      <c r="I8" s="64"/>
      <c r="J8" s="79"/>
      <c r="K8" s="79"/>
      <c r="L8" s="79"/>
      <c r="M8" s="79"/>
      <c r="N8" s="1"/>
    </row>
    <row r="9" spans="1:14">
      <c r="B9" s="64" t="s">
        <v>4</v>
      </c>
      <c r="C9" s="192" t="str">
        <f>IF(基本登録情報!$C12="","",基本登録情報!$C12)</f>
        <v/>
      </c>
      <c r="D9" s="192"/>
      <c r="E9" s="192"/>
      <c r="F9" s="90" t="s">
        <v>1</v>
      </c>
      <c r="G9" s="1"/>
      <c r="H9" s="64" t="s">
        <v>8</v>
      </c>
      <c r="I9" s="192" t="str">
        <f>IF(基本登録情報!$C17="","",基本登録情報!$C17)</f>
        <v/>
      </c>
      <c r="J9" s="192"/>
      <c r="K9" s="192"/>
      <c r="L9" s="1"/>
      <c r="M9" s="1"/>
      <c r="N9" s="1"/>
    </row>
    <row r="11" spans="1:14">
      <c r="B11" s="247" t="s">
        <v>210</v>
      </c>
      <c r="C11" s="80" t="s">
        <v>147</v>
      </c>
      <c r="D11" s="80" t="s">
        <v>148</v>
      </c>
      <c r="E11" s="80" t="s">
        <v>244</v>
      </c>
      <c r="F11" s="80" t="s">
        <v>245</v>
      </c>
      <c r="G11" s="80" t="s">
        <v>149</v>
      </c>
      <c r="H11" s="80" t="s">
        <v>150</v>
      </c>
      <c r="I11" s="80" t="s">
        <v>459</v>
      </c>
      <c r="J11" s="80" t="s">
        <v>250</v>
      </c>
      <c r="K11" s="80" t="s">
        <v>251</v>
      </c>
    </row>
    <row r="12" spans="1:14">
      <c r="B12" s="247"/>
      <c r="C12" s="81">
        <f>COUNTIF(男子様式!$Q$21:$Q$620,人数チェック表!C11)</f>
        <v>0</v>
      </c>
      <c r="D12" s="81">
        <f>COUNTIF(男子様式!$Q$21:$Q$620,人数チェック表!D11)</f>
        <v>0</v>
      </c>
      <c r="E12" s="81">
        <f>COUNTIF(男子様式!$Q$21:$Q$620,人数チェック表!E11)</f>
        <v>0</v>
      </c>
      <c r="F12" s="81">
        <f>COUNTIF(男子様式!$Q$21:$Q$620,人数チェック表!F11)</f>
        <v>0</v>
      </c>
      <c r="G12" s="81">
        <f>COUNTIF(男子様式!$Q$21:$Q$620,人数チェック表!G11)</f>
        <v>0</v>
      </c>
      <c r="H12" s="81">
        <f>COUNTIF(男子様式!$Q$21:$Q$620,人数チェック表!H11)</f>
        <v>0</v>
      </c>
      <c r="I12" s="81" t="s">
        <v>209</v>
      </c>
      <c r="J12" s="81">
        <f>COUNTIF(男子様式!$Q$21:$Q$620,人数チェック表!J11)</f>
        <v>0</v>
      </c>
      <c r="K12" s="81">
        <f>COUNTIF(男子様式!$Q$21:$Q$620,人数チェック表!K11)</f>
        <v>0</v>
      </c>
    </row>
    <row r="13" spans="1:14">
      <c r="B13" s="247"/>
      <c r="C13" s="82"/>
      <c r="D13" s="83"/>
      <c r="E13" s="83"/>
      <c r="F13" s="83"/>
      <c r="G13" s="83"/>
      <c r="H13" s="83"/>
      <c r="I13" s="83"/>
      <c r="J13" s="83"/>
      <c r="K13" s="84"/>
    </row>
    <row r="14" spans="1:14">
      <c r="B14" s="247"/>
      <c r="C14" s="80" t="s">
        <v>460</v>
      </c>
      <c r="D14" s="85" t="s">
        <v>461</v>
      </c>
      <c r="E14" s="85" t="s">
        <v>462</v>
      </c>
      <c r="F14" s="85" t="s">
        <v>233</v>
      </c>
      <c r="G14" s="85" t="s">
        <v>463</v>
      </c>
      <c r="H14" s="85" t="s">
        <v>464</v>
      </c>
      <c r="I14" s="85" t="s">
        <v>260</v>
      </c>
      <c r="J14" s="85" t="s">
        <v>465</v>
      </c>
      <c r="K14" s="80" t="s">
        <v>466</v>
      </c>
    </row>
    <row r="15" spans="1:14">
      <c r="B15" s="247"/>
      <c r="C15" s="81">
        <f>COUNTIF(男子様式!$Q$21:$Q$620,人数チェック表!C14)</f>
        <v>0</v>
      </c>
      <c r="D15" s="81">
        <f>COUNTIF(男子様式!$Q$21:$Q$620,人数チェック表!D14)</f>
        <v>0</v>
      </c>
      <c r="E15" s="81">
        <f>COUNTIF(男子様式!$Q$21:$Q$620,人数チェック表!E14)</f>
        <v>0</v>
      </c>
      <c r="F15" s="81">
        <f>COUNTIF(男子様式!$Q$21:$Q$620,人数チェック表!F14)</f>
        <v>0</v>
      </c>
      <c r="G15" s="81">
        <f>COUNTIF(男子様式!$Q$21:$Q$620,人数チェック表!G14)</f>
        <v>0</v>
      </c>
      <c r="H15" s="81">
        <f>COUNTIF(男子様式!$Q$21:$Q$620,人数チェック表!H14)</f>
        <v>0</v>
      </c>
      <c r="I15" s="81">
        <f>COUNTIF(男子様式!$Q$21:$Q$620,人数チェック表!I14)</f>
        <v>0</v>
      </c>
      <c r="J15" s="81">
        <f>COUNTIF(男子様式!$Q$21:$Q$620,人数チェック表!J14)</f>
        <v>0</v>
      </c>
      <c r="K15" s="81" t="s">
        <v>209</v>
      </c>
    </row>
    <row r="16" spans="1:14">
      <c r="B16" s="86"/>
      <c r="C16" s="86"/>
      <c r="D16" s="86"/>
      <c r="E16" s="86"/>
      <c r="F16" s="86"/>
      <c r="G16" s="86"/>
      <c r="H16" s="86"/>
      <c r="I16" s="86"/>
      <c r="J16" s="86"/>
      <c r="K16" s="86"/>
    </row>
    <row r="18" spans="2:11">
      <c r="B18" s="248" t="s">
        <v>211</v>
      </c>
      <c r="C18" s="87" t="s">
        <v>147</v>
      </c>
      <c r="D18" s="87" t="s">
        <v>148</v>
      </c>
      <c r="E18" s="87" t="s">
        <v>244</v>
      </c>
      <c r="F18" s="87" t="s">
        <v>245</v>
      </c>
      <c r="G18" s="87" t="s">
        <v>149</v>
      </c>
      <c r="H18" s="87" t="s">
        <v>150</v>
      </c>
      <c r="I18" s="87" t="s">
        <v>459</v>
      </c>
      <c r="J18" s="87" t="s">
        <v>250</v>
      </c>
      <c r="K18" s="87" t="s">
        <v>251</v>
      </c>
    </row>
    <row r="19" spans="2:11">
      <c r="B19" s="248"/>
      <c r="C19" s="81">
        <f>COUNTIF(女子様式!$Q$21:$Q$620,人数チェック表!C18)</f>
        <v>0</v>
      </c>
      <c r="D19" s="81">
        <f>COUNTIF(女子様式!$Q$21:$Q$620,人数チェック表!D18)</f>
        <v>0</v>
      </c>
      <c r="E19" s="81">
        <f>COUNTIF(女子様式!$Q$21:$Q$620,人数チェック表!E18)</f>
        <v>0</v>
      </c>
      <c r="F19" s="81">
        <f>COUNTIF(女子様式!$Q$21:$Q$620,人数チェック表!F18)</f>
        <v>0</v>
      </c>
      <c r="G19" s="81">
        <f>COUNTIF(女子様式!$Q$21:$Q$620,人数チェック表!G18)</f>
        <v>0</v>
      </c>
      <c r="H19" s="81">
        <f>COUNTIF(女子様式!$Q$21:$Q$620,人数チェック表!H18)</f>
        <v>0</v>
      </c>
      <c r="I19" s="81" t="s">
        <v>209</v>
      </c>
      <c r="J19" s="81">
        <f>COUNTIF(女子様式!$Q$21:$Q$620,人数チェック表!J18)</f>
        <v>0</v>
      </c>
      <c r="K19" s="81">
        <f>COUNTIF(女子様式!$Q$21:$Q$620,人数チェック表!K18)</f>
        <v>0</v>
      </c>
    </row>
    <row r="20" spans="2:11">
      <c r="B20" s="248"/>
      <c r="C20" s="82"/>
      <c r="D20" s="83"/>
      <c r="E20" s="83"/>
      <c r="F20" s="83"/>
      <c r="G20" s="83"/>
      <c r="H20" s="83"/>
      <c r="I20" s="83"/>
      <c r="J20" s="83"/>
      <c r="K20" s="84"/>
    </row>
    <row r="21" spans="2:11">
      <c r="B21" s="248"/>
      <c r="C21" s="87" t="s">
        <v>460</v>
      </c>
      <c r="D21" s="88" t="s">
        <v>461</v>
      </c>
      <c r="E21" s="88" t="s">
        <v>462</v>
      </c>
      <c r="F21" s="88" t="s">
        <v>233</v>
      </c>
      <c r="G21" s="88" t="s">
        <v>463</v>
      </c>
      <c r="H21" s="88" t="s">
        <v>464</v>
      </c>
      <c r="I21" s="88" t="s">
        <v>260</v>
      </c>
      <c r="J21" s="88" t="s">
        <v>465</v>
      </c>
      <c r="K21" s="87" t="s">
        <v>467</v>
      </c>
    </row>
    <row r="22" spans="2:11">
      <c r="B22" s="248"/>
      <c r="C22" s="81">
        <f>COUNTIF(女子様式!$Q$21:$Q$620,C21)</f>
        <v>0</v>
      </c>
      <c r="D22" s="81">
        <f>COUNTIF(女子様式!$Q$21:$Q$620,D21)</f>
        <v>0</v>
      </c>
      <c r="E22" s="81">
        <f>COUNTIF(女子様式!$Q$21:$Q$620,E21)</f>
        <v>0</v>
      </c>
      <c r="F22" s="81">
        <f>COUNTIF(女子様式!$Q$21:$Q$620,F21)</f>
        <v>0</v>
      </c>
      <c r="G22" s="81">
        <f>COUNTIF(女子様式!$Q$21:$Q$620,G21)</f>
        <v>0</v>
      </c>
      <c r="H22" s="81">
        <f>COUNTIF(女子様式!$Q$21:$Q$620,H21)</f>
        <v>0</v>
      </c>
      <c r="I22" s="81">
        <f>COUNTIF(女子様式!$Q$21:$Q$620,I21)</f>
        <v>0</v>
      </c>
      <c r="J22" s="81">
        <f>COUNTIF(女子様式!$Q$21:$Q$620,J21)</f>
        <v>0</v>
      </c>
      <c r="K22" s="81" t="s">
        <v>209</v>
      </c>
    </row>
    <row r="24" spans="2:11">
      <c r="B24" s="89" t="s">
        <v>468</v>
      </c>
    </row>
  </sheetData>
  <sheetProtection algorithmName="SHA-512" hashValue="GYp0eG7Jm2K+dlapv9AtqWdZ7pE6NtdDS2/HNeB1/C5LfDLze8iM8mA52cxmVf3igftGEkfz8ryCiV0MEl1kgw==" saltValue="Nt6zPb669In457KM5YgiDg==" spinCount="100000" sheet="1" objects="1" scenarios="1"/>
  <mergeCells count="9">
    <mergeCell ref="B11:B15"/>
    <mergeCell ref="B18:B22"/>
    <mergeCell ref="A1:N3"/>
    <mergeCell ref="C5:E5"/>
    <mergeCell ref="I5:K5"/>
    <mergeCell ref="C7:E7"/>
    <mergeCell ref="I7:K7"/>
    <mergeCell ref="C9:E9"/>
    <mergeCell ref="I9:K9"/>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I55"/>
  <sheetViews>
    <sheetView showGridLines="0" showRowColHeaders="0" view="pageBreakPreview" zoomScale="165" zoomScaleSheetLayoutView="70" workbookViewId="0">
      <selection activeCell="C5" sqref="C5:G5"/>
    </sheetView>
  </sheetViews>
  <sheetFormatPr defaultColWidth="9" defaultRowHeight="18.75"/>
  <cols>
    <col min="1" max="1" width="9" style="1"/>
    <col min="2" max="8" width="11.375" style="1" customWidth="1"/>
    <col min="9" max="16384" width="9" style="1"/>
  </cols>
  <sheetData>
    <row r="1" spans="1:9">
      <c r="A1" s="252" t="s">
        <v>481</v>
      </c>
      <c r="B1" s="253"/>
      <c r="C1" s="253"/>
      <c r="D1" s="253"/>
      <c r="E1" s="253"/>
      <c r="F1" s="253"/>
      <c r="G1" s="253"/>
      <c r="H1" s="253"/>
      <c r="I1" s="35"/>
    </row>
    <row r="2" spans="1:9">
      <c r="A2" s="253"/>
      <c r="B2" s="253"/>
      <c r="C2" s="253"/>
      <c r="D2" s="253"/>
      <c r="E2" s="253"/>
      <c r="F2" s="253"/>
      <c r="G2" s="253"/>
      <c r="H2" s="253"/>
      <c r="I2" s="35"/>
    </row>
    <row r="3" spans="1:9">
      <c r="A3" s="253"/>
      <c r="B3" s="253"/>
      <c r="C3" s="253"/>
      <c r="D3" s="253"/>
      <c r="E3" s="253"/>
      <c r="F3" s="253"/>
      <c r="G3" s="253"/>
      <c r="H3" s="253"/>
      <c r="I3" s="35"/>
    </row>
    <row r="5" spans="1:9">
      <c r="B5" s="5" t="s">
        <v>480</v>
      </c>
      <c r="C5" s="192" t="str">
        <f>IF(基本登録情報!$C7="","",基本登録情報!$C7)</f>
        <v/>
      </c>
      <c r="D5" s="192"/>
      <c r="E5" s="192"/>
      <c r="F5" s="192"/>
      <c r="G5" s="192"/>
    </row>
    <row r="6" spans="1:9">
      <c r="B6" s="5"/>
    </row>
    <row r="7" spans="1:9">
      <c r="B7" s="5" t="s">
        <v>145</v>
      </c>
      <c r="C7" s="192" t="str">
        <f>IF(基本登録情報!$C15="","",基本登録情報!$C15)</f>
        <v/>
      </c>
      <c r="D7" s="192"/>
      <c r="E7" s="192"/>
      <c r="F7" s="192"/>
      <c r="G7" s="192"/>
    </row>
    <row r="8" spans="1:9">
      <c r="B8" s="5"/>
    </row>
    <row r="9" spans="1:9">
      <c r="B9" s="5" t="s">
        <v>7</v>
      </c>
      <c r="C9" s="192" t="str">
        <f>IF(基本登録情報!$C16="","",基本登録情報!$C16)</f>
        <v/>
      </c>
      <c r="D9" s="192"/>
      <c r="E9" s="192"/>
      <c r="F9" s="192"/>
      <c r="G9" s="192"/>
    </row>
    <row r="10" spans="1:9">
      <c r="B10" s="5"/>
    </row>
    <row r="11" spans="1:9">
      <c r="B11" s="5" t="s">
        <v>8</v>
      </c>
      <c r="C11" s="192" t="str">
        <f>IF(基本登録情報!$C17="","",基本登録情報!$C17)</f>
        <v/>
      </c>
      <c r="D11" s="192"/>
      <c r="E11" s="192"/>
      <c r="F11" s="192"/>
      <c r="G11" s="192"/>
    </row>
    <row r="12" spans="1:9">
      <c r="B12" s="5"/>
    </row>
    <row r="13" spans="1:9">
      <c r="C13" s="262" t="s">
        <v>212</v>
      </c>
      <c r="D13" s="262"/>
      <c r="E13" s="262"/>
      <c r="F13" s="262"/>
      <c r="G13" s="262"/>
    </row>
    <row r="14" spans="1:9" ht="19.5" thickBot="1">
      <c r="C14" s="262"/>
      <c r="D14" s="262"/>
      <c r="E14" s="262"/>
      <c r="F14" s="262"/>
      <c r="G14" s="262"/>
    </row>
    <row r="15" spans="1:9" ht="18" customHeight="1">
      <c r="C15" s="260" t="s">
        <v>210</v>
      </c>
      <c r="D15" s="174"/>
      <c r="E15" s="174"/>
      <c r="F15" s="174"/>
      <c r="G15" s="184"/>
    </row>
    <row r="16" spans="1:9" ht="18" customHeight="1" thickBot="1">
      <c r="C16" s="27" t="s">
        <v>208</v>
      </c>
      <c r="D16" s="33">
        <v>1000</v>
      </c>
      <c r="E16" s="11" t="s">
        <v>209</v>
      </c>
      <c r="F16" s="32">
        <f>男子様式!Q7</f>
        <v>0</v>
      </c>
      <c r="G16" s="34">
        <f>D16*F16</f>
        <v>0</v>
      </c>
    </row>
    <row r="17" spans="2:8" ht="18" customHeight="1" thickBot="1">
      <c r="C17" s="5"/>
      <c r="D17" s="5"/>
      <c r="E17" s="5"/>
      <c r="F17" s="5"/>
      <c r="G17" s="5"/>
    </row>
    <row r="18" spans="2:8" ht="18" customHeight="1">
      <c r="C18" s="261" t="s">
        <v>211</v>
      </c>
      <c r="D18" s="242"/>
      <c r="E18" s="242"/>
      <c r="F18" s="242"/>
      <c r="G18" s="245"/>
    </row>
    <row r="19" spans="2:8" ht="18" customHeight="1" thickBot="1">
      <c r="C19" s="27" t="s">
        <v>208</v>
      </c>
      <c r="D19" s="33">
        <v>1000</v>
      </c>
      <c r="E19" s="11" t="s">
        <v>209</v>
      </c>
      <c r="F19" s="32">
        <f>女子様式!Q7</f>
        <v>0</v>
      </c>
      <c r="G19" s="34">
        <f>D19*F19</f>
        <v>0</v>
      </c>
    </row>
    <row r="20" spans="2:8" ht="18" customHeight="1" thickBot="1"/>
    <row r="21" spans="2:8" ht="18" customHeight="1" thickBot="1">
      <c r="C21" s="254" t="s">
        <v>213</v>
      </c>
      <c r="D21" s="254"/>
      <c r="E21" s="255">
        <f>G16+G19</f>
        <v>0</v>
      </c>
      <c r="F21" s="255"/>
      <c r="G21" s="255"/>
    </row>
    <row r="22" spans="2:8" ht="18" customHeight="1" thickBot="1"/>
    <row r="23" spans="2:8" ht="18" customHeight="1">
      <c r="C23" s="256" t="s">
        <v>214</v>
      </c>
      <c r="D23" s="257" t="s">
        <v>482</v>
      </c>
      <c r="E23" s="257"/>
      <c r="F23" s="257"/>
      <c r="G23" s="257"/>
    </row>
    <row r="24" spans="2:8" ht="18" customHeight="1">
      <c r="C24" s="197"/>
      <c r="D24" s="258" t="s">
        <v>483</v>
      </c>
      <c r="E24" s="258"/>
      <c r="F24" s="258"/>
      <c r="G24" s="258"/>
    </row>
    <row r="25" spans="2:8" ht="18" customHeight="1">
      <c r="C25" s="197"/>
      <c r="D25" s="258" t="s">
        <v>484</v>
      </c>
      <c r="E25" s="258"/>
      <c r="F25" s="258"/>
      <c r="G25" s="258"/>
    </row>
    <row r="26" spans="2:8" ht="18" customHeight="1" thickBot="1">
      <c r="C26" s="202"/>
      <c r="D26" s="259" t="s">
        <v>485</v>
      </c>
      <c r="E26" s="259"/>
      <c r="F26" s="259"/>
      <c r="G26" s="259"/>
    </row>
    <row r="27" spans="2:8" ht="18" customHeight="1" thickBot="1"/>
    <row r="28" spans="2:8" ht="18" customHeight="1">
      <c r="C28" s="263" t="s">
        <v>215</v>
      </c>
      <c r="D28" s="265" t="s">
        <v>270</v>
      </c>
      <c r="E28" s="266"/>
      <c r="F28" s="266"/>
      <c r="G28" s="267"/>
    </row>
    <row r="29" spans="2:8" ht="18" customHeight="1" thickBot="1">
      <c r="C29" s="264"/>
      <c r="D29" s="268"/>
      <c r="E29" s="269"/>
      <c r="F29" s="269"/>
      <c r="G29" s="270"/>
    </row>
    <row r="30" spans="2:8" ht="18" customHeight="1"/>
    <row r="31" spans="2:8" ht="19.5" thickBot="1"/>
    <row r="32" spans="2:8">
      <c r="B32" s="271" t="s">
        <v>216</v>
      </c>
      <c r="C32" s="272"/>
      <c r="D32" s="272"/>
      <c r="E32" s="272"/>
      <c r="F32" s="272"/>
      <c r="G32" s="272"/>
      <c r="H32" s="131"/>
    </row>
    <row r="33" spans="2:8">
      <c r="B33" s="273"/>
      <c r="C33" s="262"/>
      <c r="D33" s="262"/>
      <c r="E33" s="262"/>
      <c r="F33" s="262"/>
      <c r="G33" s="262"/>
      <c r="H33" s="274"/>
    </row>
    <row r="34" spans="2:8">
      <c r="B34" s="273"/>
      <c r="C34" s="262"/>
      <c r="D34" s="262"/>
      <c r="E34" s="262"/>
      <c r="F34" s="262"/>
      <c r="G34" s="262"/>
      <c r="H34" s="274"/>
    </row>
    <row r="35" spans="2:8">
      <c r="B35" s="273"/>
      <c r="C35" s="262"/>
      <c r="D35" s="262"/>
      <c r="E35" s="262"/>
      <c r="F35" s="262"/>
      <c r="G35" s="262"/>
      <c r="H35" s="274"/>
    </row>
    <row r="36" spans="2:8">
      <c r="B36" s="273"/>
      <c r="C36" s="262"/>
      <c r="D36" s="262"/>
      <c r="E36" s="262"/>
      <c r="F36" s="262"/>
      <c r="G36" s="262"/>
      <c r="H36" s="274"/>
    </row>
    <row r="37" spans="2:8">
      <c r="B37" s="273"/>
      <c r="C37" s="262"/>
      <c r="D37" s="262"/>
      <c r="E37" s="262"/>
      <c r="F37" s="262"/>
      <c r="G37" s="262"/>
      <c r="H37" s="274"/>
    </row>
    <row r="38" spans="2:8">
      <c r="B38" s="273"/>
      <c r="C38" s="262"/>
      <c r="D38" s="262"/>
      <c r="E38" s="262"/>
      <c r="F38" s="262"/>
      <c r="G38" s="262"/>
      <c r="H38" s="274"/>
    </row>
    <row r="39" spans="2:8">
      <c r="B39" s="273"/>
      <c r="C39" s="262"/>
      <c r="D39" s="262"/>
      <c r="E39" s="262"/>
      <c r="F39" s="262"/>
      <c r="G39" s="262"/>
      <c r="H39" s="274"/>
    </row>
    <row r="40" spans="2:8">
      <c r="B40" s="273"/>
      <c r="C40" s="262"/>
      <c r="D40" s="262"/>
      <c r="E40" s="262"/>
      <c r="F40" s="262"/>
      <c r="G40" s="262"/>
      <c r="H40" s="274"/>
    </row>
    <row r="41" spans="2:8">
      <c r="B41" s="273"/>
      <c r="C41" s="262"/>
      <c r="D41" s="262"/>
      <c r="E41" s="262"/>
      <c r="F41" s="262"/>
      <c r="G41" s="262"/>
      <c r="H41" s="274"/>
    </row>
    <row r="42" spans="2:8">
      <c r="B42" s="273"/>
      <c r="C42" s="262"/>
      <c r="D42" s="262"/>
      <c r="E42" s="262"/>
      <c r="F42" s="262"/>
      <c r="G42" s="262"/>
      <c r="H42" s="274"/>
    </row>
    <row r="43" spans="2:8">
      <c r="B43" s="273"/>
      <c r="C43" s="262"/>
      <c r="D43" s="262"/>
      <c r="E43" s="262"/>
      <c r="F43" s="262"/>
      <c r="G43" s="262"/>
      <c r="H43" s="274"/>
    </row>
    <row r="44" spans="2:8">
      <c r="B44" s="273"/>
      <c r="C44" s="262"/>
      <c r="D44" s="262"/>
      <c r="E44" s="262"/>
      <c r="F44" s="262"/>
      <c r="G44" s="262"/>
      <c r="H44" s="274"/>
    </row>
    <row r="45" spans="2:8">
      <c r="B45" s="273"/>
      <c r="C45" s="262"/>
      <c r="D45" s="262"/>
      <c r="E45" s="262"/>
      <c r="F45" s="262"/>
      <c r="G45" s="262"/>
      <c r="H45" s="274"/>
    </row>
    <row r="46" spans="2:8">
      <c r="B46" s="273"/>
      <c r="C46" s="262"/>
      <c r="D46" s="262"/>
      <c r="E46" s="262"/>
      <c r="F46" s="262"/>
      <c r="G46" s="262"/>
      <c r="H46" s="274"/>
    </row>
    <row r="47" spans="2:8">
      <c r="B47" s="273"/>
      <c r="C47" s="262"/>
      <c r="D47" s="262"/>
      <c r="E47" s="262"/>
      <c r="F47" s="262"/>
      <c r="G47" s="262"/>
      <c r="H47" s="274"/>
    </row>
    <row r="48" spans="2:8">
      <c r="B48" s="273"/>
      <c r="C48" s="262"/>
      <c r="D48" s="262"/>
      <c r="E48" s="262"/>
      <c r="F48" s="262"/>
      <c r="G48" s="262"/>
      <c r="H48" s="274"/>
    </row>
    <row r="49" spans="2:8">
      <c r="B49" s="273"/>
      <c r="C49" s="262"/>
      <c r="D49" s="262"/>
      <c r="E49" s="262"/>
      <c r="F49" s="262"/>
      <c r="G49" s="262"/>
      <c r="H49" s="274"/>
    </row>
    <row r="50" spans="2:8">
      <c r="B50" s="273"/>
      <c r="C50" s="262"/>
      <c r="D50" s="262"/>
      <c r="E50" s="262"/>
      <c r="F50" s="262"/>
      <c r="G50" s="262"/>
      <c r="H50" s="274"/>
    </row>
    <row r="51" spans="2:8">
      <c r="B51" s="273"/>
      <c r="C51" s="262"/>
      <c r="D51" s="262"/>
      <c r="E51" s="262"/>
      <c r="F51" s="262"/>
      <c r="G51" s="262"/>
      <c r="H51" s="274"/>
    </row>
    <row r="52" spans="2:8">
      <c r="B52" s="273"/>
      <c r="C52" s="262"/>
      <c r="D52" s="262"/>
      <c r="E52" s="262"/>
      <c r="F52" s="262"/>
      <c r="G52" s="262"/>
      <c r="H52" s="274"/>
    </row>
    <row r="53" spans="2:8">
      <c r="B53" s="273"/>
      <c r="C53" s="262"/>
      <c r="D53" s="262"/>
      <c r="E53" s="262"/>
      <c r="F53" s="262"/>
      <c r="G53" s="262"/>
      <c r="H53" s="274"/>
    </row>
    <row r="54" spans="2:8">
      <c r="B54" s="273"/>
      <c r="C54" s="262"/>
      <c r="D54" s="262"/>
      <c r="E54" s="262"/>
      <c r="F54" s="262"/>
      <c r="G54" s="262"/>
      <c r="H54" s="274"/>
    </row>
    <row r="55" spans="2:8" ht="19.5" thickBot="1">
      <c r="B55" s="264"/>
      <c r="C55" s="275"/>
      <c r="D55" s="275"/>
      <c r="E55" s="275"/>
      <c r="F55" s="275"/>
      <c r="G55" s="275"/>
      <c r="H55" s="132"/>
    </row>
  </sheetData>
  <sheetProtection algorithmName="SHA-512" hashValue="C2f6pfzEGZKuPLPd3BB55KnfHGAE7Zoa1VIpWG3vziMzJyE8RO0aFnDLzsBfK4MeRYzZHQi+0WI8O3NRPIIung==" saltValue="Th5xFxzG5RVTQOaKvqXsjw==" spinCount="100000" sheet="1" objects="1" scenarios="1"/>
  <mergeCells count="18">
    <mergeCell ref="C28:C29"/>
    <mergeCell ref="D28:G29"/>
    <mergeCell ref="B32:H55"/>
    <mergeCell ref="A1:H3"/>
    <mergeCell ref="C21:D21"/>
    <mergeCell ref="E21:G21"/>
    <mergeCell ref="C23:C26"/>
    <mergeCell ref="D23:G23"/>
    <mergeCell ref="D24:G24"/>
    <mergeCell ref="D25:G25"/>
    <mergeCell ref="D26:G26"/>
    <mergeCell ref="C5:G5"/>
    <mergeCell ref="C7:G7"/>
    <mergeCell ref="C9:G9"/>
    <mergeCell ref="C11:G11"/>
    <mergeCell ref="C15:G15"/>
    <mergeCell ref="C18:G18"/>
    <mergeCell ref="C13:G14"/>
  </mergeCells>
  <phoneticPr fontId="2"/>
  <dataValidations count="2">
    <dataValidation imeMode="halfKatakana" allowBlank="1" showInputMessage="1" showErrorMessage="1" sqref="D25:G25"/>
    <dataValidation type="list" allowBlank="1" showInputMessage="1" showErrorMessage="1" sqref="D28:G29">
      <formula1>#REF!</formula1>
    </dataValidation>
  </dataValidations>
  <pageMargins left="0.7" right="0.7" top="0.75" bottom="0.75" header="0.3" footer="0.3"/>
  <pageSetup paperSize="9" scale="7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D1:AP82"/>
  <sheetViews>
    <sheetView topLeftCell="C1" zoomScale="50" zoomScaleNormal="70" workbookViewId="0">
      <selection activeCell="N35" sqref="N35"/>
    </sheetView>
  </sheetViews>
  <sheetFormatPr defaultColWidth="9" defaultRowHeight="18.75"/>
  <cols>
    <col min="1" max="3" width="9" style="48"/>
    <col min="4" max="4" width="23.625" style="48" bestFit="1" customWidth="1"/>
    <col min="5" max="5" width="21.125" style="48" customWidth="1"/>
    <col min="6" max="8" width="9" style="48"/>
    <col min="9" max="9" width="23.625" style="107" bestFit="1" customWidth="1"/>
    <col min="10" max="10" width="30.5" style="107" bestFit="1" customWidth="1"/>
    <col min="11" max="11" width="9" style="107"/>
    <col min="12" max="12" width="25" style="107" bestFit="1" customWidth="1"/>
    <col min="13" max="13" width="9" style="107"/>
    <col min="14" max="38" width="9" style="105"/>
    <col min="39" max="39" width="15.625" style="104" bestFit="1" customWidth="1"/>
    <col min="40" max="40" width="8.5" style="104"/>
    <col min="41" max="42" width="9" style="105"/>
    <col min="43" max="16384" width="9" style="48"/>
  </cols>
  <sheetData>
    <row r="1" spans="9:40">
      <c r="I1" s="279" t="s">
        <v>11</v>
      </c>
      <c r="J1" s="279"/>
      <c r="K1" s="279"/>
      <c r="L1" s="279"/>
      <c r="M1" s="279"/>
      <c r="N1" s="103"/>
      <c r="O1" s="103"/>
      <c r="P1" s="103"/>
      <c r="Q1" s="276" t="s">
        <v>279</v>
      </c>
      <c r="R1" s="276"/>
      <c r="S1" s="276"/>
      <c r="T1" s="276"/>
      <c r="U1" s="276"/>
      <c r="V1" s="276"/>
      <c r="W1" s="276"/>
      <c r="X1" s="277" t="s">
        <v>242</v>
      </c>
      <c r="Y1" s="277"/>
      <c r="Z1" s="104"/>
      <c r="AA1" s="104"/>
      <c r="AM1" s="106" t="s">
        <v>362</v>
      </c>
      <c r="AN1" s="106"/>
    </row>
    <row r="2" spans="9:40">
      <c r="M2" s="108" t="s">
        <v>345</v>
      </c>
      <c r="N2" s="108"/>
      <c r="O2" s="108"/>
      <c r="P2" s="108"/>
      <c r="Q2" s="104" t="s">
        <v>210</v>
      </c>
      <c r="R2" s="109"/>
      <c r="S2" s="110"/>
      <c r="T2" s="109"/>
      <c r="U2" s="104" t="s">
        <v>211</v>
      </c>
      <c r="V2" s="104"/>
      <c r="W2" s="110"/>
      <c r="X2" s="104"/>
      <c r="Y2" s="104"/>
      <c r="Z2" s="104"/>
      <c r="AA2" s="104"/>
      <c r="AM2" s="104" t="s">
        <v>363</v>
      </c>
      <c r="AN2" s="109" t="s">
        <v>364</v>
      </c>
    </row>
    <row r="3" spans="9:40">
      <c r="I3" s="111" t="s">
        <v>34</v>
      </c>
      <c r="J3" s="112" t="s">
        <v>35</v>
      </c>
      <c r="K3" s="111" t="s">
        <v>36</v>
      </c>
      <c r="L3" s="111" t="s">
        <v>280</v>
      </c>
      <c r="M3" s="108" t="s">
        <v>347</v>
      </c>
      <c r="N3" s="108"/>
      <c r="O3" s="108"/>
      <c r="P3" s="108"/>
      <c r="Q3" s="104"/>
      <c r="R3" s="109"/>
      <c r="S3" s="110"/>
      <c r="T3" s="109"/>
      <c r="U3" s="104"/>
      <c r="V3" s="104"/>
      <c r="W3" s="110"/>
      <c r="X3" s="104"/>
      <c r="Y3" s="104"/>
      <c r="Z3" s="104"/>
      <c r="AA3" s="104"/>
      <c r="AM3" s="104" t="s">
        <v>365</v>
      </c>
      <c r="AN3" s="109" t="s">
        <v>366</v>
      </c>
    </row>
    <row r="4" spans="9:40">
      <c r="I4" s="111" t="s">
        <v>281</v>
      </c>
      <c r="J4" s="112" t="s">
        <v>84</v>
      </c>
      <c r="K4" s="111" t="s">
        <v>282</v>
      </c>
      <c r="L4" s="111" t="s">
        <v>283</v>
      </c>
      <c r="M4" s="108" t="s">
        <v>351</v>
      </c>
      <c r="N4" s="108"/>
      <c r="O4" s="108"/>
      <c r="P4" s="108"/>
      <c r="Q4" s="113" t="s">
        <v>147</v>
      </c>
      <c r="R4" s="109" t="s">
        <v>151</v>
      </c>
      <c r="S4" s="110">
        <v>1175</v>
      </c>
      <c r="T4" s="109"/>
      <c r="U4" s="113" t="s">
        <v>147</v>
      </c>
      <c r="V4" s="109" t="s">
        <v>151</v>
      </c>
      <c r="W4" s="110"/>
      <c r="X4" s="104"/>
      <c r="Y4" s="104"/>
      <c r="Z4" s="278" t="s">
        <v>284</v>
      </c>
      <c r="AA4" s="104" t="s">
        <v>268</v>
      </c>
      <c r="AM4" s="104" t="s">
        <v>367</v>
      </c>
      <c r="AN4" s="109" t="s">
        <v>368</v>
      </c>
    </row>
    <row r="5" spans="9:40">
      <c r="I5" s="111" t="s">
        <v>271</v>
      </c>
      <c r="J5" s="112" t="s">
        <v>285</v>
      </c>
      <c r="K5" s="111" t="s">
        <v>286</v>
      </c>
      <c r="L5" s="111" t="s">
        <v>287</v>
      </c>
      <c r="M5" s="108" t="s">
        <v>352</v>
      </c>
      <c r="N5" s="108"/>
      <c r="O5" s="108"/>
      <c r="P5" s="108"/>
      <c r="Q5" s="113" t="s">
        <v>148</v>
      </c>
      <c r="R5" s="109" t="s">
        <v>243</v>
      </c>
      <c r="S5" s="110">
        <v>2350</v>
      </c>
      <c r="T5" s="109"/>
      <c r="U5" s="113" t="s">
        <v>148</v>
      </c>
      <c r="V5" s="109" t="s">
        <v>243</v>
      </c>
      <c r="W5" s="110"/>
      <c r="X5" s="104"/>
      <c r="Y5" s="104"/>
      <c r="Z5" s="278"/>
      <c r="AA5" s="104" t="s">
        <v>269</v>
      </c>
      <c r="AM5" s="104" t="s">
        <v>369</v>
      </c>
      <c r="AN5" s="109" t="s">
        <v>370</v>
      </c>
    </row>
    <row r="6" spans="9:40">
      <c r="I6" s="111" t="s">
        <v>133</v>
      </c>
      <c r="J6" s="112" t="s">
        <v>134</v>
      </c>
      <c r="K6" s="111" t="s">
        <v>135</v>
      </c>
      <c r="L6" s="111" t="s">
        <v>288</v>
      </c>
      <c r="M6" s="108" t="s">
        <v>352</v>
      </c>
      <c r="N6" s="108"/>
      <c r="O6" s="108"/>
      <c r="P6" s="108"/>
      <c r="Q6" s="113" t="s">
        <v>244</v>
      </c>
      <c r="R6" s="109" t="s">
        <v>152</v>
      </c>
      <c r="S6" s="110">
        <v>5400</v>
      </c>
      <c r="T6" s="109"/>
      <c r="U6" s="113" t="s">
        <v>244</v>
      </c>
      <c r="V6" s="109" t="s">
        <v>152</v>
      </c>
      <c r="W6" s="110"/>
      <c r="X6" s="104"/>
      <c r="Y6" s="104"/>
      <c r="Z6" s="278"/>
      <c r="AA6" s="104"/>
      <c r="AM6" s="104" t="s">
        <v>371</v>
      </c>
      <c r="AN6" s="109" t="s">
        <v>372</v>
      </c>
    </row>
    <row r="7" spans="9:40">
      <c r="I7" s="111" t="s">
        <v>49</v>
      </c>
      <c r="J7" s="112" t="s">
        <v>50</v>
      </c>
      <c r="K7" s="111" t="s">
        <v>51</v>
      </c>
      <c r="L7" s="111" t="s">
        <v>289</v>
      </c>
      <c r="M7" s="108" t="s">
        <v>351</v>
      </c>
      <c r="N7" s="108"/>
      <c r="O7" s="108"/>
      <c r="P7" s="108"/>
      <c r="Q7" s="113" t="s">
        <v>245</v>
      </c>
      <c r="R7" s="109" t="s">
        <v>246</v>
      </c>
      <c r="S7" s="110">
        <v>20800</v>
      </c>
      <c r="T7" s="109"/>
      <c r="U7" s="113" t="s">
        <v>245</v>
      </c>
      <c r="V7" s="109" t="s">
        <v>246</v>
      </c>
      <c r="W7" s="110"/>
      <c r="X7" s="104"/>
      <c r="Y7" s="104"/>
      <c r="Z7" s="104"/>
      <c r="AA7" s="104"/>
      <c r="AM7" s="104" t="s">
        <v>373</v>
      </c>
      <c r="AN7" s="109" t="s">
        <v>374</v>
      </c>
    </row>
    <row r="8" spans="9:40">
      <c r="I8" s="111" t="s">
        <v>57</v>
      </c>
      <c r="J8" s="112" t="s">
        <v>58</v>
      </c>
      <c r="K8" s="111" t="s">
        <v>59</v>
      </c>
      <c r="L8" s="111" t="s">
        <v>290</v>
      </c>
      <c r="M8" s="108" t="s">
        <v>351</v>
      </c>
      <c r="N8" s="108"/>
      <c r="O8" s="108"/>
      <c r="P8" s="108"/>
      <c r="Q8" s="113" t="s">
        <v>149</v>
      </c>
      <c r="R8" s="109" t="s">
        <v>247</v>
      </c>
      <c r="S8" s="110">
        <v>43000</v>
      </c>
      <c r="T8" s="109"/>
      <c r="U8" s="113" t="s">
        <v>149</v>
      </c>
      <c r="V8" s="109" t="s">
        <v>247</v>
      </c>
      <c r="W8" s="110"/>
      <c r="X8" s="104"/>
      <c r="Y8" s="104"/>
      <c r="Z8" s="104"/>
      <c r="AA8" s="104"/>
      <c r="AM8" s="104" t="s">
        <v>375</v>
      </c>
      <c r="AN8" s="109" t="s">
        <v>376</v>
      </c>
    </row>
    <row r="9" spans="9:40">
      <c r="I9" s="111" t="s">
        <v>56</v>
      </c>
      <c r="J9" s="112" t="s">
        <v>64</v>
      </c>
      <c r="K9" s="111" t="s">
        <v>65</v>
      </c>
      <c r="L9" s="111" t="s">
        <v>291</v>
      </c>
      <c r="M9" s="108" t="s">
        <v>351</v>
      </c>
      <c r="N9" s="108"/>
      <c r="O9" s="108"/>
      <c r="P9" s="108"/>
      <c r="Q9" s="113" t="s">
        <v>150</v>
      </c>
      <c r="R9" s="109" t="s">
        <v>153</v>
      </c>
      <c r="S9" s="110">
        <v>163000</v>
      </c>
      <c r="T9" s="109"/>
      <c r="U9" s="113" t="s">
        <v>150</v>
      </c>
      <c r="V9" s="109" t="s">
        <v>153</v>
      </c>
      <c r="W9" s="110"/>
      <c r="X9" s="104"/>
      <c r="Y9" s="104"/>
      <c r="Z9" s="104"/>
      <c r="AA9" s="104"/>
      <c r="AM9" s="104" t="s">
        <v>377</v>
      </c>
      <c r="AN9" s="109" t="s">
        <v>378</v>
      </c>
    </row>
    <row r="10" spans="9:40">
      <c r="I10" s="111" t="s">
        <v>68</v>
      </c>
      <c r="J10" s="112" t="s">
        <v>69</v>
      </c>
      <c r="K10" s="111" t="s">
        <v>70</v>
      </c>
      <c r="L10" s="111" t="s">
        <v>292</v>
      </c>
      <c r="M10" s="108" t="s">
        <v>351</v>
      </c>
      <c r="N10" s="108"/>
      <c r="O10" s="108"/>
      <c r="P10" s="108"/>
      <c r="Q10" s="113" t="s">
        <v>250</v>
      </c>
      <c r="R10" s="109" t="s">
        <v>154</v>
      </c>
      <c r="S10" s="110">
        <v>1660</v>
      </c>
      <c r="T10" s="109"/>
      <c r="U10" s="113" t="s">
        <v>248</v>
      </c>
      <c r="V10" s="109" t="s">
        <v>249</v>
      </c>
      <c r="W10" s="110"/>
      <c r="X10" s="104"/>
      <c r="Y10" s="104"/>
      <c r="Z10" s="104"/>
      <c r="AA10" s="104"/>
      <c r="AM10" s="104" t="s">
        <v>379</v>
      </c>
      <c r="AN10" s="109" t="s">
        <v>380</v>
      </c>
    </row>
    <row r="11" spans="9:40">
      <c r="I11" s="111" t="s">
        <v>267</v>
      </c>
      <c r="J11" s="112" t="s">
        <v>293</v>
      </c>
      <c r="K11" s="111" t="s">
        <v>294</v>
      </c>
      <c r="L11" s="111" t="s">
        <v>295</v>
      </c>
      <c r="M11" s="108" t="s">
        <v>352</v>
      </c>
      <c r="N11" s="108"/>
      <c r="O11" s="108"/>
      <c r="P11" s="108"/>
      <c r="Q11" s="113" t="s">
        <v>251</v>
      </c>
      <c r="R11" s="109" t="s">
        <v>253</v>
      </c>
      <c r="S11" s="110">
        <v>6000</v>
      </c>
      <c r="T11" s="109"/>
      <c r="U11" s="113" t="s">
        <v>251</v>
      </c>
      <c r="V11" s="109" t="s">
        <v>252</v>
      </c>
      <c r="W11" s="110"/>
      <c r="X11" s="104"/>
      <c r="Y11" s="104"/>
      <c r="Z11" s="104"/>
      <c r="AA11" s="104"/>
      <c r="AM11" s="104" t="s">
        <v>381</v>
      </c>
      <c r="AN11" s="109" t="s">
        <v>382</v>
      </c>
    </row>
    <row r="12" spans="9:40">
      <c r="I12" s="111" t="s">
        <v>85</v>
      </c>
      <c r="J12" s="112" t="s">
        <v>86</v>
      </c>
      <c r="K12" s="111" t="s">
        <v>87</v>
      </c>
      <c r="L12" s="111" t="s">
        <v>296</v>
      </c>
      <c r="M12" s="108" t="s">
        <v>353</v>
      </c>
      <c r="N12" s="108"/>
      <c r="O12" s="108"/>
      <c r="P12" s="108"/>
      <c r="Q12" s="113" t="s">
        <v>254</v>
      </c>
      <c r="R12" s="109" t="s">
        <v>155</v>
      </c>
      <c r="S12" s="110">
        <v>175</v>
      </c>
      <c r="T12" s="109"/>
      <c r="U12" s="113" t="s">
        <v>254</v>
      </c>
      <c r="V12" s="109" t="s">
        <v>155</v>
      </c>
      <c r="W12" s="110"/>
      <c r="X12" s="104"/>
      <c r="Y12" s="104"/>
      <c r="Z12" s="104"/>
      <c r="AA12" s="104"/>
      <c r="AM12" s="104" t="s">
        <v>383</v>
      </c>
      <c r="AN12" s="109" t="s">
        <v>384</v>
      </c>
    </row>
    <row r="13" spans="9:40">
      <c r="I13" s="111" t="s">
        <v>31</v>
      </c>
      <c r="J13" s="112" t="s">
        <v>32</v>
      </c>
      <c r="K13" s="111" t="s">
        <v>33</v>
      </c>
      <c r="L13" s="111" t="s">
        <v>297</v>
      </c>
      <c r="M13" s="108" t="s">
        <v>355</v>
      </c>
      <c r="N13" s="108"/>
      <c r="O13" s="108"/>
      <c r="P13" s="108"/>
      <c r="Q13" s="113" t="s">
        <v>233</v>
      </c>
      <c r="R13" s="109" t="s">
        <v>255</v>
      </c>
      <c r="S13" s="110">
        <v>360</v>
      </c>
      <c r="T13" s="109"/>
      <c r="U13" s="113" t="s">
        <v>233</v>
      </c>
      <c r="V13" s="109" t="s">
        <v>255</v>
      </c>
      <c r="W13" s="110"/>
      <c r="X13" s="104"/>
      <c r="Y13" s="104"/>
      <c r="Z13" s="104"/>
      <c r="AA13" s="104"/>
      <c r="AM13" s="104" t="s">
        <v>385</v>
      </c>
      <c r="AN13" s="109" t="s">
        <v>386</v>
      </c>
    </row>
    <row r="14" spans="9:40">
      <c r="I14" s="111" t="s">
        <v>94</v>
      </c>
      <c r="J14" s="112" t="s">
        <v>95</v>
      </c>
      <c r="K14" s="111" t="s">
        <v>96</v>
      </c>
      <c r="L14" s="111" t="s">
        <v>298</v>
      </c>
      <c r="M14" s="108" t="s">
        <v>351</v>
      </c>
      <c r="N14" s="108"/>
      <c r="O14" s="108"/>
      <c r="P14" s="108"/>
      <c r="Q14" s="113" t="s">
        <v>256</v>
      </c>
      <c r="R14" s="109" t="s">
        <v>257</v>
      </c>
      <c r="S14" s="110">
        <v>630</v>
      </c>
      <c r="T14" s="109"/>
      <c r="U14" s="113" t="s">
        <v>256</v>
      </c>
      <c r="V14" s="109" t="s">
        <v>257</v>
      </c>
      <c r="W14" s="110"/>
      <c r="X14" s="104"/>
      <c r="Y14" s="104"/>
      <c r="Z14" s="104"/>
      <c r="AA14" s="104"/>
      <c r="AM14" s="104" t="s">
        <v>387</v>
      </c>
      <c r="AN14" s="109" t="s">
        <v>388</v>
      </c>
    </row>
    <row r="15" spans="9:40">
      <c r="I15" s="111" t="s">
        <v>144</v>
      </c>
      <c r="J15" s="112" t="s">
        <v>479</v>
      </c>
      <c r="K15" s="111" t="s">
        <v>299</v>
      </c>
      <c r="L15" s="111" t="s">
        <v>300</v>
      </c>
      <c r="M15" s="108" t="s">
        <v>351</v>
      </c>
      <c r="N15" s="108"/>
      <c r="O15" s="108"/>
      <c r="P15" s="108"/>
      <c r="Q15" s="113" t="s">
        <v>66</v>
      </c>
      <c r="R15" s="109" t="s">
        <v>67</v>
      </c>
      <c r="S15" s="110">
        <v>1300</v>
      </c>
      <c r="T15" s="109"/>
      <c r="U15" s="113" t="s">
        <v>66</v>
      </c>
      <c r="V15" s="109" t="s">
        <v>67</v>
      </c>
      <c r="W15" s="110"/>
      <c r="X15" s="104"/>
      <c r="Y15" s="104"/>
      <c r="Z15" s="104"/>
      <c r="AA15" s="104"/>
      <c r="AM15" s="104" t="s">
        <v>389</v>
      </c>
      <c r="AN15" s="109" t="s">
        <v>390</v>
      </c>
    </row>
    <row r="16" spans="9:40">
      <c r="I16" s="111" t="s">
        <v>101</v>
      </c>
      <c r="J16" s="112" t="s">
        <v>102</v>
      </c>
      <c r="K16" s="111" t="s">
        <v>103</v>
      </c>
      <c r="L16" s="111" t="s">
        <v>301</v>
      </c>
      <c r="M16" s="108" t="s">
        <v>355</v>
      </c>
      <c r="N16" s="108"/>
      <c r="O16" s="108"/>
      <c r="P16" s="108"/>
      <c r="Q16" s="113" t="s">
        <v>75</v>
      </c>
      <c r="R16" s="109" t="s">
        <v>259</v>
      </c>
      <c r="S16" s="110">
        <v>1135</v>
      </c>
      <c r="T16" s="109"/>
      <c r="U16" s="113" t="s">
        <v>75</v>
      </c>
      <c r="V16" s="109" t="s">
        <v>258</v>
      </c>
      <c r="W16" s="110"/>
      <c r="X16" s="104"/>
      <c r="Y16" s="104"/>
      <c r="Z16" s="104"/>
      <c r="AA16" s="104"/>
      <c r="AM16" s="104" t="s">
        <v>391</v>
      </c>
      <c r="AN16" s="109" t="s">
        <v>392</v>
      </c>
    </row>
    <row r="17" spans="9:40">
      <c r="I17" s="111" t="s">
        <v>88</v>
      </c>
      <c r="J17" s="112" t="s">
        <v>89</v>
      </c>
      <c r="K17" s="111" t="s">
        <v>90</v>
      </c>
      <c r="L17" s="111" t="s">
        <v>302</v>
      </c>
      <c r="M17" s="108" t="s">
        <v>351</v>
      </c>
      <c r="N17" s="108"/>
      <c r="O17" s="108"/>
      <c r="P17" s="108"/>
      <c r="Q17" s="113" t="s">
        <v>260</v>
      </c>
      <c r="R17" s="109" t="s">
        <v>261</v>
      </c>
      <c r="S17" s="110">
        <v>3000</v>
      </c>
      <c r="T17" s="109"/>
      <c r="U17" s="113" t="s">
        <v>260</v>
      </c>
      <c r="V17" s="109" t="s">
        <v>234</v>
      </c>
      <c r="W17" s="110"/>
      <c r="X17" s="104"/>
      <c r="Y17" s="104"/>
      <c r="Z17" s="104"/>
      <c r="AA17" s="104"/>
      <c r="AM17" s="104" t="s">
        <v>393</v>
      </c>
      <c r="AN17" s="109" t="s">
        <v>394</v>
      </c>
    </row>
    <row r="18" spans="9:40">
      <c r="I18" s="111" t="s">
        <v>91</v>
      </c>
      <c r="J18" s="112" t="s">
        <v>92</v>
      </c>
      <c r="K18" s="111" t="s">
        <v>93</v>
      </c>
      <c r="L18" s="111" t="s">
        <v>303</v>
      </c>
      <c r="M18" s="108" t="s">
        <v>355</v>
      </c>
      <c r="N18" s="108"/>
      <c r="O18" s="108"/>
      <c r="P18" s="108"/>
      <c r="Q18" s="113" t="s">
        <v>262</v>
      </c>
      <c r="R18" s="109" t="s">
        <v>82</v>
      </c>
      <c r="S18" s="110">
        <v>3600</v>
      </c>
      <c r="T18" s="109"/>
      <c r="U18" s="113" t="s">
        <v>262</v>
      </c>
      <c r="V18" s="109" t="s">
        <v>263</v>
      </c>
      <c r="W18" s="110"/>
      <c r="X18" s="104"/>
      <c r="Y18" s="104"/>
      <c r="Z18" s="104"/>
      <c r="AA18" s="104"/>
      <c r="AM18" s="104" t="s">
        <v>395</v>
      </c>
      <c r="AN18" s="109" t="s">
        <v>396</v>
      </c>
    </row>
    <row r="19" spans="9:40">
      <c r="I19" s="111" t="s">
        <v>37</v>
      </c>
      <c r="J19" s="112" t="s">
        <v>38</v>
      </c>
      <c r="K19" s="111" t="s">
        <v>39</v>
      </c>
      <c r="L19" s="111" t="s">
        <v>304</v>
      </c>
      <c r="M19" s="108" t="s">
        <v>355</v>
      </c>
      <c r="N19" s="108"/>
      <c r="O19" s="108"/>
      <c r="P19" s="108"/>
      <c r="Q19" s="113" t="s">
        <v>264</v>
      </c>
      <c r="R19" s="109" t="s">
        <v>83</v>
      </c>
      <c r="S19" s="110">
        <v>4500</v>
      </c>
      <c r="T19" s="109"/>
      <c r="U19" s="113" t="s">
        <v>264</v>
      </c>
      <c r="V19" s="109" t="s">
        <v>235</v>
      </c>
      <c r="W19" s="110"/>
      <c r="X19" s="104"/>
      <c r="Y19" s="104"/>
      <c r="Z19" s="104"/>
      <c r="AA19" s="104"/>
      <c r="AM19" s="104" t="s">
        <v>397</v>
      </c>
      <c r="AN19" s="109" t="s">
        <v>398</v>
      </c>
    </row>
    <row r="20" spans="9:40">
      <c r="I20" s="111" t="s">
        <v>29</v>
      </c>
      <c r="J20" s="112" t="s">
        <v>30</v>
      </c>
      <c r="K20" s="111" t="s">
        <v>305</v>
      </c>
      <c r="L20" s="111" t="s">
        <v>306</v>
      </c>
      <c r="M20" s="108" t="s">
        <v>355</v>
      </c>
      <c r="N20" s="108"/>
      <c r="O20" s="108"/>
      <c r="P20" s="108"/>
      <c r="Q20" s="104"/>
      <c r="R20" s="104"/>
      <c r="S20" s="104"/>
      <c r="T20" s="104"/>
      <c r="U20" s="113"/>
      <c r="V20" s="109"/>
      <c r="W20" s="110"/>
      <c r="X20" s="104"/>
      <c r="Y20" s="104"/>
      <c r="Z20" s="104"/>
      <c r="AA20" s="104"/>
      <c r="AM20" s="104" t="s">
        <v>399</v>
      </c>
      <c r="AN20" s="109" t="s">
        <v>400</v>
      </c>
    </row>
    <row r="21" spans="9:40">
      <c r="I21" s="111" t="s">
        <v>15</v>
      </c>
      <c r="J21" s="112" t="s">
        <v>16</v>
      </c>
      <c r="K21" s="111" t="s">
        <v>17</v>
      </c>
      <c r="L21" s="111" t="s">
        <v>307</v>
      </c>
      <c r="M21" s="108" t="s">
        <v>357</v>
      </c>
      <c r="N21" s="108"/>
      <c r="O21" s="108"/>
      <c r="P21" s="108"/>
      <c r="Q21" s="104"/>
      <c r="R21" s="109"/>
      <c r="S21" s="110"/>
      <c r="T21" s="109"/>
      <c r="U21" s="104">
        <f>IF([1]基本情報登録!$D$10="","",IF([1]基本情報登録!$D$10=[1]登録データ!F21,1,0))</f>
        <v>0</v>
      </c>
      <c r="V21" s="104"/>
      <c r="W21" s="104"/>
      <c r="X21" s="104"/>
      <c r="Y21" s="104"/>
      <c r="Z21" s="104"/>
      <c r="AA21" s="104"/>
      <c r="AM21" s="104" t="s">
        <v>401</v>
      </c>
      <c r="AN21" s="109" t="s">
        <v>402</v>
      </c>
    </row>
    <row r="22" spans="9:40">
      <c r="I22" s="111" t="s">
        <v>106</v>
      </c>
      <c r="J22" s="112" t="s">
        <v>107</v>
      </c>
      <c r="K22" s="111" t="s">
        <v>108</v>
      </c>
      <c r="L22" s="111" t="s">
        <v>308</v>
      </c>
      <c r="M22" s="108" t="s">
        <v>347</v>
      </c>
      <c r="N22" s="108"/>
      <c r="O22" s="108"/>
      <c r="P22" s="108"/>
      <c r="Q22" s="104"/>
      <c r="R22" s="109"/>
      <c r="S22" s="110"/>
      <c r="T22" s="109"/>
      <c r="U22" s="104"/>
      <c r="V22" s="104"/>
      <c r="W22" s="110"/>
      <c r="X22" s="104"/>
      <c r="Y22" s="104"/>
      <c r="Z22" s="104"/>
      <c r="AA22" s="104"/>
      <c r="AM22" s="104" t="s">
        <v>403</v>
      </c>
      <c r="AN22" s="109" t="s">
        <v>404</v>
      </c>
    </row>
    <row r="23" spans="9:40">
      <c r="I23" s="111" t="s">
        <v>104</v>
      </c>
      <c r="J23" s="112" t="s">
        <v>309</v>
      </c>
      <c r="K23" s="111" t="s">
        <v>105</v>
      </c>
      <c r="L23" s="111" t="s">
        <v>310</v>
      </c>
      <c r="M23" s="108" t="s">
        <v>359</v>
      </c>
      <c r="N23" s="108"/>
      <c r="O23" s="108"/>
      <c r="P23" s="108"/>
      <c r="Q23" s="104"/>
      <c r="R23" s="109"/>
      <c r="S23" s="110"/>
      <c r="T23" s="109"/>
      <c r="U23" s="104"/>
      <c r="V23" s="104"/>
      <c r="W23" s="104"/>
      <c r="X23" s="104"/>
      <c r="Y23" s="104"/>
      <c r="Z23" s="104"/>
      <c r="AA23" s="104"/>
      <c r="AM23" s="104" t="s">
        <v>405</v>
      </c>
      <c r="AN23" s="109" t="s">
        <v>406</v>
      </c>
    </row>
    <row r="24" spans="9:40">
      <c r="I24" s="111" t="s">
        <v>127</v>
      </c>
      <c r="J24" s="112" t="s">
        <v>128</v>
      </c>
      <c r="K24" s="111" t="s">
        <v>129</v>
      </c>
      <c r="L24" s="111" t="s">
        <v>311</v>
      </c>
      <c r="M24" s="108" t="s">
        <v>351</v>
      </c>
      <c r="N24" s="108"/>
      <c r="O24" s="108"/>
      <c r="P24" s="108"/>
      <c r="Q24" s="104"/>
      <c r="R24" s="109"/>
      <c r="S24" s="110"/>
      <c r="T24" s="109"/>
      <c r="U24" s="104"/>
      <c r="V24" s="104"/>
      <c r="W24" s="110"/>
      <c r="X24" s="104"/>
      <c r="Y24" s="104" t="s">
        <v>265</v>
      </c>
      <c r="Z24" s="104"/>
      <c r="AA24" s="104"/>
      <c r="AM24" s="104" t="s">
        <v>407</v>
      </c>
      <c r="AN24" s="109" t="s">
        <v>408</v>
      </c>
    </row>
    <row r="25" spans="9:40">
      <c r="I25" s="111" t="s">
        <v>109</v>
      </c>
      <c r="J25" s="112" t="s">
        <v>110</v>
      </c>
      <c r="K25" s="111" t="s">
        <v>111</v>
      </c>
      <c r="L25" s="111" t="s">
        <v>312</v>
      </c>
      <c r="M25" s="108" t="s">
        <v>347</v>
      </c>
      <c r="N25" s="108"/>
      <c r="O25" s="108"/>
      <c r="P25" s="108"/>
      <c r="Q25" s="104"/>
      <c r="R25" s="109"/>
      <c r="S25" s="110"/>
      <c r="T25" s="109"/>
      <c r="U25" s="104"/>
      <c r="V25" s="104"/>
      <c r="W25" s="110"/>
      <c r="X25" s="104"/>
      <c r="Y25" s="104"/>
      <c r="Z25" s="104"/>
      <c r="AA25" s="104"/>
      <c r="AM25" s="104" t="s">
        <v>409</v>
      </c>
      <c r="AN25" s="109" t="s">
        <v>410</v>
      </c>
    </row>
    <row r="26" spans="9:40">
      <c r="I26" s="111" t="s">
        <v>313</v>
      </c>
      <c r="J26" s="112" t="s">
        <v>314</v>
      </c>
      <c r="K26" s="111" t="s">
        <v>315</v>
      </c>
      <c r="L26" s="111" t="s">
        <v>316</v>
      </c>
      <c r="M26" s="108" t="s">
        <v>352</v>
      </c>
      <c r="N26" s="108"/>
      <c r="O26" s="108"/>
      <c r="P26" s="108"/>
      <c r="Q26" s="104"/>
      <c r="R26" s="109"/>
      <c r="S26" s="110"/>
      <c r="T26" s="109"/>
      <c r="U26" s="104"/>
      <c r="V26" s="104"/>
      <c r="W26" s="110"/>
      <c r="X26" s="104"/>
      <c r="Y26" s="104"/>
      <c r="Z26" s="104"/>
      <c r="AA26" s="104"/>
      <c r="AM26" s="104" t="s">
        <v>411</v>
      </c>
      <c r="AN26" s="109" t="s">
        <v>451</v>
      </c>
    </row>
    <row r="27" spans="9:40">
      <c r="I27" s="111" t="s">
        <v>124</v>
      </c>
      <c r="J27" s="108" t="s">
        <v>125</v>
      </c>
      <c r="K27" s="111" t="s">
        <v>126</v>
      </c>
      <c r="L27" s="111" t="s">
        <v>317</v>
      </c>
      <c r="M27" s="108" t="s">
        <v>351</v>
      </c>
      <c r="N27" s="108"/>
      <c r="O27" s="108"/>
      <c r="P27" s="108"/>
      <c r="Q27" s="104"/>
      <c r="R27" s="109"/>
      <c r="S27" s="110"/>
      <c r="T27" s="109"/>
      <c r="U27" s="104"/>
      <c r="V27" s="104"/>
      <c r="W27" s="110"/>
      <c r="X27" s="104"/>
      <c r="Y27" s="104"/>
      <c r="Z27" s="104"/>
      <c r="AA27" s="104"/>
      <c r="AM27" s="104" t="s">
        <v>412</v>
      </c>
      <c r="AN27" s="109" t="s">
        <v>413</v>
      </c>
    </row>
    <row r="28" spans="9:40">
      <c r="I28" s="111" t="s">
        <v>43</v>
      </c>
      <c r="J28" s="112" t="s">
        <v>44</v>
      </c>
      <c r="K28" s="111" t="s">
        <v>45</v>
      </c>
      <c r="L28" s="111" t="s">
        <v>318</v>
      </c>
      <c r="M28" s="108" t="s">
        <v>351</v>
      </c>
      <c r="N28" s="108"/>
      <c r="O28" s="108"/>
      <c r="P28" s="108"/>
      <c r="Q28" s="104"/>
      <c r="R28" s="109"/>
      <c r="S28" s="110"/>
      <c r="T28" s="109"/>
      <c r="U28" s="104"/>
      <c r="V28" s="104"/>
      <c r="W28" s="110"/>
      <c r="X28" s="104"/>
      <c r="Y28" s="104"/>
      <c r="Z28" s="104"/>
      <c r="AA28" s="104"/>
      <c r="AM28" s="104" t="s">
        <v>414</v>
      </c>
      <c r="AN28" s="109" t="s">
        <v>415</v>
      </c>
    </row>
    <row r="29" spans="9:40">
      <c r="I29" s="108" t="s">
        <v>46</v>
      </c>
      <c r="J29" s="112" t="s">
        <v>47</v>
      </c>
      <c r="K29" s="108" t="s">
        <v>48</v>
      </c>
      <c r="L29" s="111" t="s">
        <v>319</v>
      </c>
      <c r="M29" s="108" t="s">
        <v>351</v>
      </c>
      <c r="N29" s="108"/>
      <c r="O29" s="108"/>
      <c r="P29" s="108"/>
      <c r="Q29" s="104"/>
      <c r="R29" s="109"/>
      <c r="S29" s="110"/>
      <c r="T29" s="109"/>
      <c r="U29" s="104"/>
      <c r="V29" s="104"/>
      <c r="W29" s="110"/>
      <c r="X29" s="104"/>
      <c r="Y29" s="104"/>
      <c r="Z29" s="104"/>
      <c r="AA29" s="104"/>
      <c r="AM29" s="104" t="s">
        <v>416</v>
      </c>
      <c r="AN29" s="109" t="s">
        <v>417</v>
      </c>
    </row>
    <row r="30" spans="9:40">
      <c r="I30" s="108" t="s">
        <v>121</v>
      </c>
      <c r="J30" s="112" t="s">
        <v>122</v>
      </c>
      <c r="K30" s="108" t="s">
        <v>123</v>
      </c>
      <c r="L30" s="111" t="s">
        <v>320</v>
      </c>
      <c r="M30" s="108" t="s">
        <v>357</v>
      </c>
      <c r="N30" s="108"/>
      <c r="O30" s="108"/>
      <c r="P30" s="108"/>
      <c r="Q30" s="104"/>
      <c r="R30" s="109"/>
      <c r="S30" s="110"/>
      <c r="T30" s="109"/>
      <c r="U30" s="104"/>
      <c r="V30" s="104"/>
      <c r="W30" s="110"/>
      <c r="X30" s="104"/>
      <c r="Y30" s="104"/>
      <c r="Z30" s="104"/>
      <c r="AA30" s="104"/>
      <c r="AM30" s="104" t="s">
        <v>418</v>
      </c>
      <c r="AN30" s="109" t="s">
        <v>419</v>
      </c>
    </row>
    <row r="31" spans="9:40">
      <c r="I31" s="108" t="s">
        <v>18</v>
      </c>
      <c r="J31" s="112" t="s">
        <v>19</v>
      </c>
      <c r="K31" s="108" t="s">
        <v>20</v>
      </c>
      <c r="L31" s="111" t="s">
        <v>21</v>
      </c>
      <c r="M31" s="108" t="s">
        <v>361</v>
      </c>
      <c r="N31" s="108"/>
      <c r="O31" s="108"/>
      <c r="P31" s="108"/>
      <c r="Q31" s="104"/>
      <c r="R31" s="109"/>
      <c r="S31" s="110"/>
      <c r="T31" s="109"/>
      <c r="U31" s="104"/>
      <c r="V31" s="104"/>
      <c r="W31" s="110"/>
      <c r="X31" s="104"/>
      <c r="Y31" s="104"/>
      <c r="Z31" s="104"/>
      <c r="AA31" s="104"/>
      <c r="AM31" s="104" t="s">
        <v>420</v>
      </c>
      <c r="AN31" s="109" t="s">
        <v>421</v>
      </c>
    </row>
    <row r="32" spans="9:40">
      <c r="I32" s="108" t="s">
        <v>22</v>
      </c>
      <c r="J32" s="112" t="s">
        <v>23</v>
      </c>
      <c r="K32" s="108" t="s">
        <v>24</v>
      </c>
      <c r="L32" s="111" t="s">
        <v>25</v>
      </c>
      <c r="M32" s="108" t="s">
        <v>361</v>
      </c>
      <c r="N32" s="108"/>
      <c r="O32" s="108"/>
      <c r="P32" s="108"/>
      <c r="Q32" s="104"/>
      <c r="R32" s="109"/>
      <c r="S32" s="110"/>
      <c r="T32" s="109"/>
      <c r="U32" s="104"/>
      <c r="V32" s="104"/>
      <c r="W32" s="110"/>
      <c r="X32" s="104"/>
      <c r="Y32" s="104"/>
      <c r="Z32" s="104"/>
      <c r="AA32" s="104"/>
      <c r="AM32" s="104" t="s">
        <v>422</v>
      </c>
      <c r="AN32" s="109" t="s">
        <v>423</v>
      </c>
    </row>
    <row r="33" spans="9:40">
      <c r="I33" s="108" t="s">
        <v>321</v>
      </c>
      <c r="J33" s="112" t="s">
        <v>322</v>
      </c>
      <c r="K33" s="108" t="s">
        <v>323</v>
      </c>
      <c r="L33" s="111" t="s">
        <v>324</v>
      </c>
      <c r="M33" s="108" t="s">
        <v>351</v>
      </c>
      <c r="N33" s="108"/>
      <c r="O33" s="108"/>
      <c r="P33" s="108"/>
      <c r="Q33" s="104"/>
      <c r="R33" s="109"/>
      <c r="S33" s="110"/>
      <c r="T33" s="109"/>
      <c r="U33" s="104"/>
      <c r="V33" s="104"/>
      <c r="W33" s="110"/>
      <c r="X33" s="104"/>
      <c r="Y33" s="104"/>
      <c r="Z33" s="104"/>
      <c r="AA33" s="104"/>
      <c r="AM33" s="104" t="s">
        <v>424</v>
      </c>
      <c r="AN33" s="109" t="s">
        <v>425</v>
      </c>
    </row>
    <row r="34" spans="9:40">
      <c r="I34" s="108" t="s">
        <v>130</v>
      </c>
      <c r="J34" s="112" t="s">
        <v>131</v>
      </c>
      <c r="K34" s="108" t="s">
        <v>132</v>
      </c>
      <c r="L34" s="111" t="s">
        <v>325</v>
      </c>
      <c r="M34" s="108" t="s">
        <v>352</v>
      </c>
      <c r="N34" s="108"/>
      <c r="O34" s="108"/>
      <c r="P34" s="108"/>
      <c r="Q34" s="104"/>
      <c r="R34" s="109"/>
      <c r="S34" s="110"/>
      <c r="T34" s="109"/>
      <c r="U34" s="104"/>
      <c r="V34" s="104"/>
      <c r="W34" s="110"/>
      <c r="X34" s="104"/>
      <c r="Y34" s="104"/>
      <c r="Z34" s="104"/>
      <c r="AA34" s="104"/>
      <c r="AM34" s="104" t="s">
        <v>426</v>
      </c>
      <c r="AN34" s="109" t="s">
        <v>427</v>
      </c>
    </row>
    <row r="35" spans="9:40">
      <c r="I35" s="108" t="s">
        <v>52</v>
      </c>
      <c r="J35" s="112" t="s">
        <v>53</v>
      </c>
      <c r="K35" s="108" t="s">
        <v>54</v>
      </c>
      <c r="L35" s="111" t="s">
        <v>55</v>
      </c>
      <c r="M35" s="108" t="s">
        <v>351</v>
      </c>
      <c r="N35" s="108"/>
      <c r="O35" s="108"/>
      <c r="P35" s="108"/>
      <c r="Q35" s="104"/>
      <c r="R35" s="109"/>
      <c r="S35" s="110"/>
      <c r="T35" s="109"/>
      <c r="U35" s="104"/>
      <c r="V35" s="104"/>
      <c r="W35" s="110"/>
      <c r="X35" s="104"/>
      <c r="Y35" s="104"/>
      <c r="Z35" s="104"/>
      <c r="AA35" s="104"/>
      <c r="AM35" s="104" t="s">
        <v>428</v>
      </c>
      <c r="AN35" s="109" t="s">
        <v>429</v>
      </c>
    </row>
    <row r="36" spans="9:40">
      <c r="I36" s="108" t="s">
        <v>326</v>
      </c>
      <c r="J36" s="112" t="s">
        <v>80</v>
      </c>
      <c r="K36" s="108">
        <v>490074</v>
      </c>
      <c r="L36" s="111" t="s">
        <v>81</v>
      </c>
      <c r="M36" s="108" t="s">
        <v>359</v>
      </c>
      <c r="N36" s="108"/>
      <c r="O36" s="108"/>
      <c r="P36" s="108"/>
      <c r="Q36" s="104"/>
      <c r="R36" s="109"/>
      <c r="S36" s="110"/>
      <c r="T36" s="109"/>
      <c r="U36" s="104"/>
      <c r="V36" s="104"/>
      <c r="W36" s="110"/>
      <c r="X36" s="104"/>
      <c r="Y36" s="104"/>
      <c r="Z36" s="104"/>
      <c r="AA36" s="104"/>
      <c r="AM36" s="104" t="s">
        <v>430</v>
      </c>
      <c r="AN36" s="109" t="s">
        <v>452</v>
      </c>
    </row>
    <row r="37" spans="9:40">
      <c r="I37" s="108" t="s">
        <v>143</v>
      </c>
      <c r="J37" s="112" t="s">
        <v>327</v>
      </c>
      <c r="K37" s="108">
        <v>496048</v>
      </c>
      <c r="L37" s="111" t="s">
        <v>328</v>
      </c>
      <c r="M37" s="108" t="s">
        <v>347</v>
      </c>
      <c r="N37" s="108"/>
      <c r="O37" s="108"/>
      <c r="P37" s="108"/>
      <c r="Q37" s="104"/>
      <c r="R37" s="109"/>
      <c r="S37" s="110"/>
      <c r="T37" s="109"/>
      <c r="U37" s="104"/>
      <c r="V37" s="104"/>
      <c r="W37" s="110"/>
      <c r="X37" s="104"/>
      <c r="Y37" s="104"/>
      <c r="Z37" s="104"/>
      <c r="AA37" s="104"/>
      <c r="AM37" s="104" t="s">
        <v>431</v>
      </c>
      <c r="AN37" s="109" t="s">
        <v>432</v>
      </c>
    </row>
    <row r="38" spans="9:40">
      <c r="I38" s="108" t="s">
        <v>26</v>
      </c>
      <c r="J38" s="112" t="s">
        <v>27</v>
      </c>
      <c r="K38" s="108" t="s">
        <v>28</v>
      </c>
      <c r="L38" s="111" t="s">
        <v>272</v>
      </c>
      <c r="M38" s="108" t="s">
        <v>355</v>
      </c>
      <c r="N38" s="108"/>
      <c r="O38" s="108"/>
      <c r="P38" s="108"/>
      <c r="Q38" s="104"/>
      <c r="R38" s="109"/>
      <c r="S38" s="110"/>
      <c r="T38" s="109"/>
      <c r="U38" s="104"/>
      <c r="V38" s="104"/>
      <c r="W38" s="110"/>
      <c r="X38" s="104"/>
      <c r="Y38" s="104"/>
      <c r="Z38" s="104"/>
      <c r="AA38" s="104"/>
      <c r="AM38" s="104" t="s">
        <v>433</v>
      </c>
      <c r="AN38" s="109" t="s">
        <v>434</v>
      </c>
    </row>
    <row r="39" spans="9:40">
      <c r="I39" s="108" t="s">
        <v>329</v>
      </c>
      <c r="J39" s="112" t="s">
        <v>117</v>
      </c>
      <c r="K39" s="108" t="s">
        <v>330</v>
      </c>
      <c r="L39" s="111" t="s">
        <v>116</v>
      </c>
      <c r="M39" s="108" t="s">
        <v>353</v>
      </c>
      <c r="N39" s="108"/>
      <c r="O39" s="108"/>
      <c r="P39" s="108"/>
      <c r="Q39" s="104"/>
      <c r="R39" s="109"/>
      <c r="S39" s="110"/>
      <c r="T39" s="109"/>
      <c r="U39" s="104"/>
      <c r="V39" s="104"/>
      <c r="W39" s="110"/>
      <c r="X39" s="104"/>
      <c r="Y39" s="104"/>
      <c r="Z39" s="104"/>
      <c r="AA39" s="104"/>
      <c r="AM39" s="104" t="s">
        <v>435</v>
      </c>
      <c r="AN39" s="109" t="s">
        <v>436</v>
      </c>
    </row>
    <row r="40" spans="9:40">
      <c r="I40" s="108" t="s">
        <v>331</v>
      </c>
      <c r="J40" s="112" t="s">
        <v>332</v>
      </c>
      <c r="K40" s="108" t="s">
        <v>333</v>
      </c>
      <c r="L40" s="111" t="s">
        <v>334</v>
      </c>
      <c r="M40" s="108" t="s">
        <v>347</v>
      </c>
      <c r="N40" s="108"/>
      <c r="O40" s="108"/>
      <c r="P40" s="108"/>
      <c r="Q40" s="104"/>
      <c r="R40" s="109"/>
      <c r="S40" s="110"/>
      <c r="T40" s="109"/>
      <c r="U40" s="104"/>
      <c r="V40" s="104"/>
      <c r="W40" s="110"/>
      <c r="X40" s="104"/>
      <c r="Y40" s="104"/>
      <c r="Z40" s="104"/>
      <c r="AA40" s="104"/>
      <c r="AM40" s="104" t="s">
        <v>437</v>
      </c>
      <c r="AN40" s="109" t="s">
        <v>438</v>
      </c>
    </row>
    <row r="41" spans="9:40">
      <c r="I41" s="108" t="s">
        <v>112</v>
      </c>
      <c r="J41" s="112" t="s">
        <v>113</v>
      </c>
      <c r="K41" s="108" t="s">
        <v>114</v>
      </c>
      <c r="L41" s="111" t="s">
        <v>115</v>
      </c>
      <c r="M41" s="108" t="s">
        <v>347</v>
      </c>
      <c r="N41" s="108"/>
      <c r="O41" s="108"/>
      <c r="P41" s="108"/>
      <c r="Q41" s="104"/>
      <c r="R41" s="109"/>
      <c r="S41" s="110"/>
      <c r="T41" s="109"/>
      <c r="U41" s="104"/>
      <c r="V41" s="104"/>
      <c r="W41" s="110"/>
      <c r="X41" s="104"/>
      <c r="Y41" s="104"/>
      <c r="Z41" s="104"/>
      <c r="AA41" s="104"/>
      <c r="AM41" s="104" t="s">
        <v>439</v>
      </c>
      <c r="AN41" s="109" t="s">
        <v>349</v>
      </c>
    </row>
    <row r="42" spans="9:40">
      <c r="I42" s="108" t="s">
        <v>266</v>
      </c>
      <c r="J42" s="112" t="s">
        <v>335</v>
      </c>
      <c r="K42" s="108" t="s">
        <v>336</v>
      </c>
      <c r="L42" s="111" t="s">
        <v>337</v>
      </c>
      <c r="M42" s="108" t="s">
        <v>351</v>
      </c>
      <c r="N42" s="108"/>
      <c r="O42" s="108"/>
      <c r="P42" s="108"/>
      <c r="Q42" s="104"/>
      <c r="R42" s="109"/>
      <c r="S42" s="110"/>
      <c r="T42" s="109"/>
      <c r="U42" s="104"/>
      <c r="V42" s="104"/>
      <c r="W42" s="110"/>
      <c r="X42" s="104"/>
      <c r="Y42" s="104"/>
      <c r="Z42" s="104"/>
      <c r="AA42" s="104"/>
      <c r="AM42" s="104" t="s">
        <v>440</v>
      </c>
      <c r="AN42" s="109" t="s">
        <v>348</v>
      </c>
    </row>
    <row r="43" spans="9:40">
      <c r="I43" s="108" t="s">
        <v>40</v>
      </c>
      <c r="J43" s="112" t="s">
        <v>41</v>
      </c>
      <c r="K43" s="108" t="s">
        <v>42</v>
      </c>
      <c r="L43" s="111" t="s">
        <v>338</v>
      </c>
      <c r="M43" s="108" t="s">
        <v>351</v>
      </c>
      <c r="N43" s="108"/>
      <c r="O43" s="108"/>
      <c r="P43" s="108"/>
      <c r="Q43" s="104"/>
      <c r="R43" s="109"/>
      <c r="S43" s="110"/>
      <c r="T43" s="109"/>
      <c r="U43" s="104"/>
      <c r="V43" s="104"/>
      <c r="W43" s="110"/>
      <c r="X43" s="104"/>
      <c r="Y43" s="104"/>
      <c r="Z43" s="104"/>
      <c r="AA43" s="104"/>
      <c r="AM43" s="104" t="s">
        <v>441</v>
      </c>
      <c r="AN43" s="109" t="s">
        <v>346</v>
      </c>
    </row>
    <row r="44" spans="9:40">
      <c r="I44" s="108" t="s">
        <v>136</v>
      </c>
      <c r="J44" s="112" t="s">
        <v>137</v>
      </c>
      <c r="K44" s="108" t="s">
        <v>138</v>
      </c>
      <c r="L44" s="111" t="s">
        <v>139</v>
      </c>
      <c r="M44" s="108" t="s">
        <v>361</v>
      </c>
      <c r="N44" s="108"/>
      <c r="O44" s="108"/>
      <c r="P44" s="108"/>
      <c r="Q44" s="104"/>
      <c r="R44" s="109"/>
      <c r="S44" s="110"/>
      <c r="T44" s="109"/>
      <c r="U44" s="104"/>
      <c r="V44" s="104"/>
      <c r="W44" s="110"/>
      <c r="X44" s="104"/>
      <c r="Y44" s="104"/>
      <c r="Z44" s="104"/>
      <c r="AA44" s="104"/>
      <c r="AM44" s="104" t="s">
        <v>442</v>
      </c>
      <c r="AN44" s="109" t="s">
        <v>358</v>
      </c>
    </row>
    <row r="45" spans="9:40">
      <c r="I45" s="108" t="s">
        <v>12</v>
      </c>
      <c r="J45" s="112" t="s">
        <v>13</v>
      </c>
      <c r="K45" s="108" t="s">
        <v>14</v>
      </c>
      <c r="L45" s="111" t="s">
        <v>339</v>
      </c>
      <c r="M45" s="108" t="s">
        <v>357</v>
      </c>
      <c r="N45" s="108"/>
      <c r="O45" s="108"/>
      <c r="P45" s="108"/>
      <c r="Q45" s="104"/>
      <c r="R45" s="109"/>
      <c r="S45" s="110"/>
      <c r="T45" s="109"/>
      <c r="U45" s="104"/>
      <c r="V45" s="104"/>
      <c r="W45" s="110"/>
      <c r="X45" s="104"/>
      <c r="Y45" s="104"/>
      <c r="Z45" s="104"/>
      <c r="AA45" s="104"/>
      <c r="AM45" s="104" t="s">
        <v>443</v>
      </c>
      <c r="AN45" s="109" t="s">
        <v>356</v>
      </c>
    </row>
    <row r="46" spans="9:40">
      <c r="I46" s="108" t="s">
        <v>76</v>
      </c>
      <c r="J46" s="112" t="s">
        <v>77</v>
      </c>
      <c r="K46" s="108" t="s">
        <v>78</v>
      </c>
      <c r="L46" s="111" t="s">
        <v>79</v>
      </c>
      <c r="M46" s="108" t="s">
        <v>359</v>
      </c>
      <c r="N46" s="108"/>
      <c r="O46" s="108"/>
      <c r="P46" s="108"/>
      <c r="Q46" s="104"/>
      <c r="R46" s="109"/>
      <c r="S46" s="110"/>
      <c r="T46" s="109"/>
      <c r="U46" s="104"/>
      <c r="V46" s="104"/>
      <c r="W46" s="110"/>
      <c r="X46" s="104"/>
      <c r="Y46" s="104"/>
      <c r="Z46" s="104"/>
      <c r="AA46" s="104"/>
      <c r="AM46" s="104" t="s">
        <v>444</v>
      </c>
      <c r="AN46" s="109" t="s">
        <v>350</v>
      </c>
    </row>
    <row r="47" spans="9:40">
      <c r="I47" s="108" t="s">
        <v>118</v>
      </c>
      <c r="J47" s="112" t="s">
        <v>119</v>
      </c>
      <c r="K47" s="108" t="s">
        <v>120</v>
      </c>
      <c r="L47" s="111" t="s">
        <v>340</v>
      </c>
      <c r="M47" s="108" t="s">
        <v>351</v>
      </c>
      <c r="N47" s="108"/>
      <c r="O47" s="108"/>
      <c r="P47" s="108"/>
      <c r="Q47" s="104"/>
      <c r="R47" s="109"/>
      <c r="S47" s="110"/>
      <c r="T47" s="109"/>
      <c r="U47" s="104"/>
      <c r="V47" s="104"/>
      <c r="W47" s="110"/>
      <c r="X47" s="104"/>
      <c r="Y47" s="104"/>
      <c r="Z47" s="104"/>
      <c r="AA47" s="104"/>
      <c r="AM47" s="104" t="s">
        <v>445</v>
      </c>
      <c r="AN47" s="109" t="s">
        <v>354</v>
      </c>
    </row>
    <row r="48" spans="9:40">
      <c r="I48" s="108" t="s">
        <v>140</v>
      </c>
      <c r="J48" s="112" t="s">
        <v>141</v>
      </c>
      <c r="K48" s="108" t="s">
        <v>142</v>
      </c>
      <c r="L48" s="111" t="s">
        <v>341</v>
      </c>
      <c r="M48" s="108" t="s">
        <v>361</v>
      </c>
      <c r="N48" s="108"/>
      <c r="O48" s="108"/>
      <c r="P48" s="108"/>
      <c r="Q48" s="104"/>
      <c r="R48" s="109"/>
      <c r="S48" s="110"/>
      <c r="T48" s="109"/>
      <c r="U48" s="104"/>
      <c r="V48" s="104"/>
      <c r="W48" s="110"/>
      <c r="X48" s="104"/>
      <c r="Y48" s="104"/>
      <c r="Z48" s="104"/>
      <c r="AA48" s="104"/>
      <c r="AM48" s="104" t="s">
        <v>446</v>
      </c>
      <c r="AN48" s="109" t="s">
        <v>360</v>
      </c>
    </row>
    <row r="49" spans="4:27">
      <c r="I49" s="108" t="s">
        <v>97</v>
      </c>
      <c r="J49" s="112" t="s">
        <v>98</v>
      </c>
      <c r="K49" s="108" t="s">
        <v>99</v>
      </c>
      <c r="L49" s="108" t="s">
        <v>100</v>
      </c>
      <c r="M49" s="108" t="s">
        <v>359</v>
      </c>
      <c r="N49" s="108"/>
      <c r="O49" s="108"/>
      <c r="P49" s="108"/>
      <c r="Q49" s="104"/>
      <c r="R49" s="109"/>
      <c r="S49" s="110"/>
      <c r="T49" s="109"/>
      <c r="U49" s="104"/>
      <c r="V49" s="104"/>
      <c r="W49" s="110"/>
      <c r="X49" s="104"/>
      <c r="Y49" s="104"/>
      <c r="Z49" s="104"/>
      <c r="AA49" s="104"/>
    </row>
    <row r="50" spans="4:27">
      <c r="I50" s="108" t="s">
        <v>71</v>
      </c>
      <c r="J50" s="112" t="s">
        <v>72</v>
      </c>
      <c r="K50" s="108" t="s">
        <v>73</v>
      </c>
      <c r="L50" s="108" t="s">
        <v>74</v>
      </c>
      <c r="M50" s="108" t="s">
        <v>351</v>
      </c>
      <c r="N50" s="108"/>
      <c r="O50" s="108"/>
      <c r="P50" s="108"/>
      <c r="Q50" s="104"/>
      <c r="R50" s="109"/>
      <c r="S50" s="110"/>
      <c r="T50" s="109"/>
      <c r="U50" s="104"/>
      <c r="V50" s="104"/>
      <c r="W50" s="110"/>
      <c r="X50" s="104"/>
      <c r="Y50" s="104"/>
      <c r="Z50" s="104"/>
      <c r="AA50" s="104"/>
    </row>
    <row r="51" spans="4:27">
      <c r="I51" s="108" t="s">
        <v>60</v>
      </c>
      <c r="J51" s="112" t="s">
        <v>61</v>
      </c>
      <c r="K51" s="108" t="s">
        <v>62</v>
      </c>
      <c r="L51" s="108" t="s">
        <v>63</v>
      </c>
      <c r="M51" s="108" t="s">
        <v>351</v>
      </c>
      <c r="N51" s="108"/>
      <c r="O51" s="108"/>
      <c r="P51" s="108"/>
      <c r="Q51" s="104"/>
      <c r="R51" s="109"/>
      <c r="S51" s="110"/>
      <c r="T51" s="109"/>
      <c r="U51" s="104"/>
      <c r="V51" s="104"/>
      <c r="W51" s="110"/>
      <c r="X51" s="104"/>
      <c r="Y51" s="104"/>
      <c r="Z51" s="104"/>
      <c r="AA51" s="104"/>
    </row>
    <row r="52" spans="4:27">
      <c r="I52" s="107" t="s">
        <v>342</v>
      </c>
      <c r="J52" s="111" t="s">
        <v>343</v>
      </c>
      <c r="K52" s="111">
        <v>491030</v>
      </c>
      <c r="L52" s="107" t="s">
        <v>344</v>
      </c>
      <c r="M52" s="108" t="s">
        <v>351</v>
      </c>
      <c r="N52" s="108"/>
      <c r="O52" s="108"/>
      <c r="P52" s="108"/>
      <c r="Q52" s="104"/>
      <c r="R52" s="109"/>
      <c r="S52" s="110"/>
      <c r="T52" s="109"/>
      <c r="U52" s="104"/>
      <c r="V52" s="104"/>
      <c r="W52" s="110"/>
      <c r="X52" s="104"/>
      <c r="Y52" s="104"/>
      <c r="Z52" s="104"/>
      <c r="AA52" s="104"/>
    </row>
    <row r="54" spans="4:27">
      <c r="D54" s="53"/>
      <c r="E54" s="54"/>
      <c r="F54" s="53"/>
      <c r="G54" s="52"/>
      <c r="I54" s="107" t="s">
        <v>472</v>
      </c>
      <c r="J54" s="107" t="s">
        <v>473</v>
      </c>
      <c r="K54" s="107">
        <v>500001</v>
      </c>
      <c r="L54" s="107" t="s">
        <v>472</v>
      </c>
      <c r="M54" s="107">
        <v>41</v>
      </c>
      <c r="S54" s="108"/>
      <c r="T54" s="114"/>
      <c r="U54" s="107"/>
      <c r="V54" s="108"/>
      <c r="W54" s="107"/>
    </row>
    <row r="55" spans="4:27">
      <c r="D55" s="52"/>
      <c r="E55" s="52"/>
      <c r="F55" s="52"/>
      <c r="G55" s="52"/>
      <c r="I55" s="107" t="s">
        <v>450</v>
      </c>
      <c r="J55" s="107" t="s">
        <v>449</v>
      </c>
      <c r="K55" s="107">
        <v>500002</v>
      </c>
      <c r="L55" s="107" t="s">
        <v>450</v>
      </c>
      <c r="M55" s="107">
        <v>40</v>
      </c>
    </row>
    <row r="56" spans="4:27">
      <c r="D56" s="52"/>
      <c r="E56" s="52"/>
      <c r="F56" s="52"/>
      <c r="G56" s="52"/>
      <c r="I56" s="108" t="s">
        <v>448</v>
      </c>
      <c r="J56" s="114" t="s">
        <v>447</v>
      </c>
      <c r="K56" s="107">
        <v>500003</v>
      </c>
      <c r="L56" s="108" t="s">
        <v>448</v>
      </c>
      <c r="M56" s="107">
        <v>40</v>
      </c>
    </row>
    <row r="57" spans="4:27">
      <c r="D57" s="52"/>
      <c r="E57" s="52"/>
      <c r="F57" s="52"/>
      <c r="G57" s="52"/>
      <c r="I57" s="107" t="s">
        <v>474</v>
      </c>
      <c r="J57" s="107" t="s">
        <v>475</v>
      </c>
      <c r="K57" s="107">
        <v>500004</v>
      </c>
      <c r="L57" s="107" t="s">
        <v>474</v>
      </c>
      <c r="M57" s="107">
        <v>40</v>
      </c>
    </row>
    <row r="58" spans="4:27">
      <c r="D58" s="52"/>
      <c r="E58" s="52"/>
      <c r="F58" s="52"/>
      <c r="G58" s="52"/>
      <c r="I58" s="107" t="s">
        <v>476</v>
      </c>
      <c r="J58" s="107" t="s">
        <v>477</v>
      </c>
      <c r="K58" s="107">
        <v>500005</v>
      </c>
      <c r="L58" s="107" t="s">
        <v>478</v>
      </c>
      <c r="M58" s="107">
        <v>27</v>
      </c>
    </row>
    <row r="59" spans="4:27">
      <c r="D59" s="52"/>
      <c r="E59" s="52"/>
      <c r="F59" s="52"/>
      <c r="G59" s="52"/>
      <c r="K59" s="107">
        <v>500006</v>
      </c>
    </row>
    <row r="60" spans="4:27">
      <c r="D60" s="52"/>
      <c r="E60" s="52"/>
      <c r="F60" s="52"/>
      <c r="G60" s="52"/>
      <c r="K60" s="107">
        <v>500007</v>
      </c>
    </row>
    <row r="61" spans="4:27">
      <c r="D61" s="53"/>
      <c r="E61" s="54"/>
      <c r="F61" s="53"/>
      <c r="G61" s="52"/>
      <c r="I61" s="108"/>
      <c r="J61" s="114"/>
      <c r="K61" s="107">
        <v>500008</v>
      </c>
      <c r="L61" s="108"/>
    </row>
    <row r="62" spans="4:27">
      <c r="D62" s="52"/>
      <c r="E62" s="52"/>
      <c r="F62" s="52"/>
      <c r="G62" s="52"/>
      <c r="K62" s="107">
        <v>500009</v>
      </c>
    </row>
    <row r="63" spans="4:27">
      <c r="D63" s="52"/>
      <c r="E63" s="52"/>
      <c r="F63" s="52"/>
      <c r="G63" s="52"/>
      <c r="K63" s="107">
        <v>500010</v>
      </c>
    </row>
    <row r="64" spans="4:27">
      <c r="D64" s="52"/>
      <c r="E64" s="52"/>
      <c r="F64" s="52"/>
      <c r="G64" s="52"/>
      <c r="K64" s="107">
        <v>500011</v>
      </c>
    </row>
    <row r="65" spans="4:11">
      <c r="D65" s="52"/>
      <c r="E65" s="52"/>
      <c r="F65" s="52"/>
      <c r="G65" s="52"/>
      <c r="K65" s="107">
        <v>500012</v>
      </c>
    </row>
    <row r="66" spans="4:11">
      <c r="D66" s="52"/>
      <c r="E66" s="52"/>
      <c r="F66" s="52"/>
      <c r="G66" s="52"/>
      <c r="K66" s="107">
        <v>500013</v>
      </c>
    </row>
    <row r="67" spans="4:11">
      <c r="D67" s="52"/>
      <c r="E67" s="52"/>
      <c r="F67" s="52"/>
      <c r="G67" s="52"/>
      <c r="K67" s="107">
        <v>500014</v>
      </c>
    </row>
    <row r="68" spans="4:11">
      <c r="D68" s="52"/>
      <c r="E68" s="52"/>
      <c r="F68" s="52"/>
      <c r="G68" s="52"/>
      <c r="K68" s="107">
        <v>500015</v>
      </c>
    </row>
    <row r="69" spans="4:11">
      <c r="D69" s="52"/>
      <c r="E69" s="52"/>
      <c r="F69" s="52"/>
      <c r="G69" s="52"/>
      <c r="K69" s="107">
        <v>500016</v>
      </c>
    </row>
    <row r="70" spans="4:11">
      <c r="D70" s="52"/>
      <c r="E70" s="52"/>
      <c r="F70" s="52"/>
      <c r="G70" s="52"/>
      <c r="K70" s="107">
        <v>500017</v>
      </c>
    </row>
    <row r="71" spans="4:11">
      <c r="D71" s="52"/>
      <c r="E71" s="52"/>
      <c r="F71" s="52"/>
      <c r="G71" s="52"/>
      <c r="K71" s="107">
        <v>500018</v>
      </c>
    </row>
    <row r="72" spans="4:11">
      <c r="D72" s="52"/>
      <c r="E72" s="52"/>
      <c r="F72" s="52"/>
      <c r="G72" s="52"/>
      <c r="K72" s="107">
        <v>500019</v>
      </c>
    </row>
    <row r="73" spans="4:11">
      <c r="K73" s="107">
        <v>500020</v>
      </c>
    </row>
    <row r="74" spans="4:11">
      <c r="K74" s="107">
        <v>500021</v>
      </c>
    </row>
    <row r="75" spans="4:11">
      <c r="K75" s="107">
        <v>500022</v>
      </c>
    </row>
    <row r="76" spans="4:11">
      <c r="K76" s="107">
        <v>500023</v>
      </c>
    </row>
    <row r="77" spans="4:11">
      <c r="K77" s="107">
        <v>500024</v>
      </c>
    </row>
    <row r="78" spans="4:11">
      <c r="K78" s="107">
        <v>500025</v>
      </c>
    </row>
    <row r="79" spans="4:11">
      <c r="K79" s="107">
        <v>500026</v>
      </c>
    </row>
    <row r="80" spans="4:11">
      <c r="K80" s="107">
        <v>500027</v>
      </c>
    </row>
    <row r="81" spans="11:11">
      <c r="K81" s="107">
        <v>500028</v>
      </c>
    </row>
    <row r="82" spans="11:11">
      <c r="K82" s="107">
        <v>500029</v>
      </c>
    </row>
  </sheetData>
  <mergeCells count="4">
    <mergeCell ref="Q1:W1"/>
    <mergeCell ref="X1:Y1"/>
    <mergeCell ref="Z4:Z6"/>
    <mergeCell ref="I1:M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724"/>
  <sheetViews>
    <sheetView zoomScale="125" workbookViewId="0">
      <selection activeCell="C6" sqref="C6"/>
    </sheetView>
  </sheetViews>
  <sheetFormatPr defaultColWidth="8.875" defaultRowHeight="18.75"/>
  <cols>
    <col min="1" max="1" width="6" style="49" customWidth="1"/>
    <col min="2" max="2" width="14.5" style="49" customWidth="1"/>
    <col min="3" max="4" width="18.5" style="49" customWidth="1"/>
    <col min="5" max="5" width="18" style="49" customWidth="1"/>
    <col min="6" max="6" width="21.875" style="49" customWidth="1"/>
    <col min="7" max="7" width="26.875" style="49" customWidth="1"/>
    <col min="8" max="8" width="9.625" style="49" bestFit="1" customWidth="1"/>
    <col min="9" max="9" width="9.625" style="51" bestFit="1" customWidth="1"/>
    <col min="10" max="10" width="9.625" style="49" bestFit="1" customWidth="1"/>
    <col min="11" max="13" width="18" style="49" customWidth="1"/>
    <col min="14" max="16384" width="8.875" style="49"/>
  </cols>
  <sheetData>
    <row r="1" spans="1:14">
      <c r="B1" s="49" t="s">
        <v>217</v>
      </c>
      <c r="C1" s="50" t="s">
        <v>218</v>
      </c>
      <c r="D1" s="91" t="s">
        <v>219</v>
      </c>
      <c r="E1" s="50" t="s">
        <v>219</v>
      </c>
      <c r="F1" s="50" t="s">
        <v>220</v>
      </c>
      <c r="G1" s="50" t="s">
        <v>458</v>
      </c>
      <c r="H1" s="50" t="s">
        <v>221</v>
      </c>
      <c r="I1" s="50" t="s">
        <v>222</v>
      </c>
      <c r="J1" s="50" t="s">
        <v>223</v>
      </c>
      <c r="K1" s="50" t="s">
        <v>224</v>
      </c>
      <c r="L1" s="50" t="s">
        <v>225</v>
      </c>
      <c r="M1" s="50" t="s">
        <v>226</v>
      </c>
      <c r="N1" s="50" t="s">
        <v>227</v>
      </c>
    </row>
    <row r="2" spans="1:14">
      <c r="A2" s="49">
        <v>1</v>
      </c>
      <c r="B2" s="49" t="str">
        <f>IF(男子様式!AL21=0,"",男子様式!AL21)</f>
        <v/>
      </c>
      <c r="C2" s="49" t="str">
        <f>IF(男子様式!$C21="","",IF($B2="@","@",$B2+100000000))</f>
        <v/>
      </c>
      <c r="D2" s="49" t="str">
        <f>IF(B2="","",CONCATENATE(E2," (",男子様式!AO21,")"))</f>
        <v/>
      </c>
      <c r="E2" s="49" t="str">
        <f>IF(男子様式!AL21=0,"",VLOOKUP(男子様式!AL21,男子様式!C21:$V$620,2,FALSE))</f>
        <v/>
      </c>
      <c r="F2" s="49" t="str">
        <f>IF(男子様式!AL21=0,"",VLOOKUP(男子様式!AL21,男子様式!C21:$V$620,5,FALSE))</f>
        <v/>
      </c>
      <c r="G2" s="49" t="str">
        <f>IF(B2="","",CONCATENATE(男子様式!AP21," (",男子様式!AO21,")"))</f>
        <v/>
      </c>
      <c r="H2" s="49" t="str">
        <f>IF($C2="","",1)</f>
        <v/>
      </c>
      <c r="I2" s="51" t="str">
        <f>IF($C2="","",VLOOKUP(基本登録情報!$C$7,登録データ!$I$3:$L$100,3,FALSE))</f>
        <v/>
      </c>
      <c r="J2" s="51" t="str">
        <f>IF(B2="","",VLOOKUP(男子様式!AQ21,登録データ!$AM$2:$AN$48,2,FALSE))</f>
        <v/>
      </c>
      <c r="K2" s="49" t="str">
        <f>IF($C2="","",IF($C2="@","@",VALUE(RIGHT($C2,4))))</f>
        <v/>
      </c>
      <c r="L2" s="49" t="str">
        <f>IF(男子様式!$AG21="","",男子様式!$AG21)</f>
        <v/>
      </c>
      <c r="M2" s="49" t="str">
        <f>IF(男子様式!$AG22="","",男子様式!$AG22)</f>
        <v/>
      </c>
      <c r="N2" s="49" t="str">
        <f>IF(男子様式!$AG23="","",男子様式!$AG23)</f>
        <v/>
      </c>
    </row>
    <row r="3" spans="1:14">
      <c r="A3" s="49">
        <v>2</v>
      </c>
      <c r="B3" s="49" t="str">
        <f>IF(男子様式!AL22=0,"",男子様式!AL22)</f>
        <v/>
      </c>
      <c r="C3" s="49" t="str">
        <f>IF(男子様式!C24="","",IF($B3="@","@",$B3+100000000))</f>
        <v/>
      </c>
      <c r="D3" s="49" t="str">
        <f>IF(B3="","",CONCATENATE(E3," (",男子様式!AO22,")"))</f>
        <v/>
      </c>
      <c r="E3" s="49" t="str">
        <f>IF(男子様式!AL22=0,"",VLOOKUP(男子様式!AL22,男子様式!C22:$V$620,2,FALSE))</f>
        <v/>
      </c>
      <c r="F3" s="49" t="str">
        <f>IF(男子様式!AL22=0,"",VLOOKUP(男子様式!AL22,男子様式!C22:$V$620,5,FALSE))</f>
        <v/>
      </c>
      <c r="G3" s="49" t="str">
        <f>IF(B3="","",CONCATENATE(男子様式!AP22," (",男子様式!AO22,")"))</f>
        <v/>
      </c>
      <c r="H3" s="49" t="str">
        <f t="shared" ref="H3:H66" si="0">IF($C3="","",1)</f>
        <v/>
      </c>
      <c r="I3" s="51" t="str">
        <f>IF($C3="","",VLOOKUP(基本登録情報!$C$7,登録データ!$I$3:$L$100,3,FALSE))</f>
        <v/>
      </c>
      <c r="J3" s="51" t="str">
        <f>IF(B3="","",VLOOKUP(男子様式!AQ22,登録データ!$AM$2:$AN$48,2,FALSE))</f>
        <v/>
      </c>
      <c r="K3" s="49" t="str">
        <f t="shared" ref="K3:K66" si="1">IF($C3="","",IF($C3="@","@",VALUE(RIGHT($C3,4))))</f>
        <v/>
      </c>
      <c r="L3" s="49" t="str">
        <f>IF(男子様式!$AG24="","",男子様式!$AG24)</f>
        <v/>
      </c>
      <c r="M3" s="49" t="str">
        <f>IF(男子様式!$AG25="","",男子様式!$AG25)</f>
        <v/>
      </c>
      <c r="N3" s="49" t="str">
        <f>IF(男子様式!$AG26="","",男子様式!$AG26)</f>
        <v/>
      </c>
    </row>
    <row r="4" spans="1:14">
      <c r="A4" s="49">
        <v>3</v>
      </c>
      <c r="B4" s="49" t="str">
        <f>IF(男子様式!AL23=0,"",男子様式!AL23)</f>
        <v/>
      </c>
      <c r="C4" s="49" t="str">
        <f>IF(男子様式!$C27="","",IF($B4="@","@",$B4+100000000))</f>
        <v/>
      </c>
      <c r="D4" s="49" t="str">
        <f>IF(B4="","",CONCATENATE(E4," (",男子様式!AO23,")"))</f>
        <v/>
      </c>
      <c r="E4" s="49" t="str">
        <f>IF(男子様式!AL23=0,"",VLOOKUP(男子様式!AL23,男子様式!C23:$V$620,2,FALSE))</f>
        <v/>
      </c>
      <c r="F4" s="49" t="str">
        <f>IF(男子様式!AL23=0,"",VLOOKUP(男子様式!AL23,男子様式!C23:$V$620,5,FALSE))</f>
        <v/>
      </c>
      <c r="G4" s="49" t="str">
        <f>IF(B4="","",CONCATENATE(男子様式!AP23," (",男子様式!AO23,")"))</f>
        <v/>
      </c>
      <c r="H4" s="49" t="str">
        <f t="shared" si="0"/>
        <v/>
      </c>
      <c r="I4" s="51" t="str">
        <f>IF($C4="","",VLOOKUP(基本登録情報!$C$7,登録データ!$I$3:$L$100,3,FALSE))</f>
        <v/>
      </c>
      <c r="J4" s="51" t="str">
        <f>IF(B4="","",VLOOKUP(男子様式!AQ23,登録データ!$AM$2:$AN$48,2,FALSE))</f>
        <v/>
      </c>
      <c r="K4" s="49" t="str">
        <f t="shared" si="1"/>
        <v/>
      </c>
      <c r="L4" s="49" t="str">
        <f>IF(男子様式!$AG27="","",男子様式!$AG27)</f>
        <v/>
      </c>
      <c r="M4" s="49" t="str">
        <f>IF(男子様式!$AG28="","",男子様式!$AG28)</f>
        <v/>
      </c>
      <c r="N4" s="49" t="str">
        <f>IF(男子様式!$AG29="","",男子様式!$AG29)</f>
        <v/>
      </c>
    </row>
    <row r="5" spans="1:14">
      <c r="A5" s="49">
        <v>4</v>
      </c>
      <c r="B5" s="49" t="str">
        <f>IF(男子様式!AL24=0,"",男子様式!AL24)</f>
        <v/>
      </c>
      <c r="C5" s="49" t="str">
        <f>IF(男子様式!$C30="","",IF($B5="@","@",$B5+100000000))</f>
        <v/>
      </c>
      <c r="D5" s="49" t="str">
        <f>IF(B5="","",CONCATENATE(E5," (",男子様式!AO24,")"))</f>
        <v/>
      </c>
      <c r="E5" s="49" t="str">
        <f>IF(男子様式!AL24=0,"",VLOOKUP(男子様式!AL24,男子様式!C24:$V$620,2,FALSE))</f>
        <v/>
      </c>
      <c r="F5" s="49" t="str">
        <f>IF(男子様式!AL24=0,"",VLOOKUP(男子様式!AL24,男子様式!C24:$V$620,5,FALSE))</f>
        <v/>
      </c>
      <c r="G5" s="49" t="str">
        <f>IF(B5="","",CONCATENATE(男子様式!AP24," (",男子様式!AO24,")"))</f>
        <v/>
      </c>
      <c r="H5" s="49" t="str">
        <f t="shared" si="0"/>
        <v/>
      </c>
      <c r="I5" s="51" t="str">
        <f>IF($C5="","",VLOOKUP(基本登録情報!$C$7,登録データ!$I$3:$L$100,3,FALSE))</f>
        <v/>
      </c>
      <c r="J5" s="51" t="str">
        <f>IF(B5="","",VLOOKUP(男子様式!AQ24,登録データ!$AM$2:$AN$48,2,FALSE))</f>
        <v/>
      </c>
      <c r="K5" s="49" t="str">
        <f t="shared" si="1"/>
        <v/>
      </c>
      <c r="L5" s="49" t="str">
        <f>IF(男子様式!$AG30="","",男子様式!$AG30)</f>
        <v/>
      </c>
      <c r="M5" s="49" t="str">
        <f>IF(男子様式!$AG31="","",男子様式!$AG31)</f>
        <v/>
      </c>
      <c r="N5" s="49" t="str">
        <f>IF(男子様式!$AG32="","",男子様式!$AG32)</f>
        <v/>
      </c>
    </row>
    <row r="6" spans="1:14">
      <c r="A6" s="49">
        <v>5</v>
      </c>
      <c r="B6" s="49" t="str">
        <f>IF(男子様式!AL25=0,"",男子様式!AL25)</f>
        <v/>
      </c>
      <c r="C6" s="49" t="str">
        <f>IF(男子様式!$C33="","",IF($B6="@","@",$B6+100000000))</f>
        <v/>
      </c>
      <c r="D6" s="49" t="str">
        <f>IF(B6="","",CONCATENATE(E6," (",男子様式!AO25,")"))</f>
        <v/>
      </c>
      <c r="E6" s="49" t="str">
        <f>IF(男子様式!AL25=0,"",VLOOKUP(男子様式!AL25,男子様式!C25:$V$620,2,FALSE))</f>
        <v/>
      </c>
      <c r="F6" s="49" t="str">
        <f>IF(男子様式!AL25=0,"",VLOOKUP(男子様式!AL25,男子様式!C25:$V$620,5,FALSE))</f>
        <v/>
      </c>
      <c r="G6" s="49" t="str">
        <f>IF(B6="","",CONCATENATE(男子様式!AP25," (",男子様式!AO25,")"))</f>
        <v/>
      </c>
      <c r="H6" s="49" t="str">
        <f t="shared" si="0"/>
        <v/>
      </c>
      <c r="I6" s="51" t="str">
        <f>IF($C6="","",VLOOKUP(基本登録情報!$C$7,登録データ!$I$3:$L$100,3,FALSE))</f>
        <v/>
      </c>
      <c r="J6" s="51" t="str">
        <f>IF(B6="","",VLOOKUP(男子様式!AQ25,登録データ!$AM$2:$AN$48,2,FALSE))</f>
        <v/>
      </c>
      <c r="K6" s="49" t="str">
        <f t="shared" si="1"/>
        <v/>
      </c>
      <c r="L6" s="49" t="str">
        <f>IF(男子様式!$AG33="","",男子様式!$AG33)</f>
        <v/>
      </c>
      <c r="M6" s="49" t="str">
        <f>IF(男子様式!$AG34="","",男子様式!$AG34)</f>
        <v/>
      </c>
      <c r="N6" s="49" t="str">
        <f>IF(男子様式!$AG35="","",男子様式!$AG35)</f>
        <v/>
      </c>
    </row>
    <row r="7" spans="1:14">
      <c r="A7" s="49">
        <v>6</v>
      </c>
      <c r="B7" s="49" t="str">
        <f>IF(男子様式!AL26=0,"",男子様式!AL26)</f>
        <v/>
      </c>
      <c r="C7" s="49" t="str">
        <f>IF(男子様式!$C36="","",IF($B7="@","@",$B7+100000000))</f>
        <v/>
      </c>
      <c r="D7" s="49" t="str">
        <f>IF(B7="","",CONCATENATE(E7," (",男子様式!AO26,")"))</f>
        <v/>
      </c>
      <c r="E7" s="49" t="str">
        <f>IF(男子様式!AL26=0,"",VLOOKUP(男子様式!AL26,男子様式!C26:$V$620,2,FALSE))</f>
        <v/>
      </c>
      <c r="F7" s="49" t="str">
        <f>IF(男子様式!AL26=0,"",VLOOKUP(男子様式!AL26,男子様式!C26:$V$620,5,FALSE))</f>
        <v/>
      </c>
      <c r="G7" s="49" t="str">
        <f>IF(B7="","",CONCATENATE(男子様式!AP26," (",男子様式!AO26,")"))</f>
        <v/>
      </c>
      <c r="H7" s="49" t="str">
        <f t="shared" si="0"/>
        <v/>
      </c>
      <c r="I7" s="51" t="str">
        <f>IF($C7="","",VLOOKUP(基本登録情報!$C$7,登録データ!$I$3:$L$100,3,FALSE))</f>
        <v/>
      </c>
      <c r="J7" s="51" t="str">
        <f>IF(B7="","",VLOOKUP(男子様式!AQ26,登録データ!$AM$2:$AN$48,2,FALSE))</f>
        <v/>
      </c>
      <c r="K7" s="49" t="str">
        <f t="shared" si="1"/>
        <v/>
      </c>
      <c r="L7" s="49" t="str">
        <f>IF(男子様式!$AG36="","",男子様式!$AG36)</f>
        <v/>
      </c>
      <c r="M7" s="49" t="str">
        <f>IF(男子様式!$AG37="","",男子様式!$AG37)</f>
        <v/>
      </c>
      <c r="N7" s="49" t="str">
        <f>IF(男子様式!$AG38="","",男子様式!$AG38)</f>
        <v/>
      </c>
    </row>
    <row r="8" spans="1:14">
      <c r="A8" s="49">
        <v>7</v>
      </c>
      <c r="B8" s="49" t="str">
        <f>IF(男子様式!AL27=0,"",男子様式!AL27)</f>
        <v/>
      </c>
      <c r="C8" s="49" t="str">
        <f>IF(男子様式!$C39="","",IF($B8="@","@",$B8+100000000))</f>
        <v/>
      </c>
      <c r="D8" s="49" t="str">
        <f>IF(B8="","",CONCATENATE(E8," (",男子様式!AO27,")"))</f>
        <v/>
      </c>
      <c r="E8" s="49" t="str">
        <f>IF(男子様式!AL27=0,"",VLOOKUP(男子様式!AL27,男子様式!C27:$V$620,2,FALSE))</f>
        <v/>
      </c>
      <c r="F8" s="49" t="str">
        <f>IF(男子様式!AL27=0,"",VLOOKUP(男子様式!AL27,男子様式!C27:$V$620,5,FALSE))</f>
        <v/>
      </c>
      <c r="G8" s="49" t="str">
        <f>IF(B8="","",CONCATENATE(男子様式!AP27," (",男子様式!AO27,")"))</f>
        <v/>
      </c>
      <c r="H8" s="49" t="str">
        <f t="shared" si="0"/>
        <v/>
      </c>
      <c r="I8" s="51" t="str">
        <f>IF($C8="","",VLOOKUP(基本登録情報!$C$7,登録データ!$I$3:$L$100,3,FALSE))</f>
        <v/>
      </c>
      <c r="J8" s="51" t="str">
        <f>IF(B8="","",VLOOKUP(男子様式!AQ27,登録データ!$AM$2:$AN$48,2,FALSE))</f>
        <v/>
      </c>
      <c r="K8" s="49" t="str">
        <f t="shared" si="1"/>
        <v/>
      </c>
      <c r="L8" s="49" t="str">
        <f>IF(男子様式!$AG39="","",男子様式!$AG39)</f>
        <v/>
      </c>
      <c r="M8" s="49" t="str">
        <f>IF(男子様式!$AG40="","",男子様式!$AG40)</f>
        <v/>
      </c>
      <c r="N8" s="49" t="str">
        <f>IF(男子様式!$AG41="","",男子様式!$AG41)</f>
        <v/>
      </c>
    </row>
    <row r="9" spans="1:14">
      <c r="A9" s="49">
        <v>8</v>
      </c>
      <c r="B9" s="49" t="str">
        <f>IF(男子様式!AL28=0,"",男子様式!AL28)</f>
        <v/>
      </c>
      <c r="C9" s="49" t="str">
        <f>IF(男子様式!$C42="","",IF($B9="@","@",$B9+100000000))</f>
        <v/>
      </c>
      <c r="D9" s="49" t="str">
        <f>IF(B9="","",CONCATENATE(E9," (",男子様式!AO28,")"))</f>
        <v/>
      </c>
      <c r="E9" s="49" t="str">
        <f>IF(男子様式!AL28=0,"",VLOOKUP(男子様式!AL28,男子様式!C28:$V$620,2,FALSE))</f>
        <v/>
      </c>
      <c r="F9" s="49" t="str">
        <f>IF(男子様式!AL28=0,"",VLOOKUP(男子様式!AL28,男子様式!C28:$V$620,5,FALSE))</f>
        <v/>
      </c>
      <c r="G9" s="49" t="str">
        <f>IF(B9="","",CONCATENATE(男子様式!AP28," (",男子様式!AO28,")"))</f>
        <v/>
      </c>
      <c r="H9" s="49" t="str">
        <f t="shared" si="0"/>
        <v/>
      </c>
      <c r="I9" s="51" t="str">
        <f>IF($C9="","",VLOOKUP(基本登録情報!$C$7,登録データ!$I$3:$L$100,3,FALSE))</f>
        <v/>
      </c>
      <c r="J9" s="51" t="str">
        <f>IF(B9="","",VLOOKUP(男子様式!AQ28,登録データ!$AM$2:$AN$48,2,FALSE))</f>
        <v/>
      </c>
      <c r="K9" s="49" t="str">
        <f t="shared" si="1"/>
        <v/>
      </c>
      <c r="L9" s="49" t="str">
        <f>IF(男子様式!$AG42="","",男子様式!$AG42)</f>
        <v/>
      </c>
      <c r="M9" s="49" t="str">
        <f>IF(男子様式!$AG43="","",男子様式!$AG43)</f>
        <v/>
      </c>
      <c r="N9" s="49" t="str">
        <f>IF(男子様式!$AG44="","",男子様式!$AG44)</f>
        <v/>
      </c>
    </row>
    <row r="10" spans="1:14">
      <c r="A10" s="49">
        <v>9</v>
      </c>
      <c r="B10" s="49" t="str">
        <f>IF(男子様式!AL29=0,"",男子様式!AL29)</f>
        <v/>
      </c>
      <c r="C10" s="49" t="str">
        <f>IF(男子様式!$C45="","",IF($B10="@","@",$B10+100000000))</f>
        <v/>
      </c>
      <c r="D10" s="49" t="str">
        <f>IF(B10="","",CONCATENATE(E10," (",男子様式!AO29,")"))</f>
        <v/>
      </c>
      <c r="E10" s="49" t="str">
        <f>IF(男子様式!AL29=0,"",VLOOKUP(男子様式!AL29,男子様式!C29:$V$620,2,FALSE))</f>
        <v/>
      </c>
      <c r="F10" s="49" t="str">
        <f>IF(男子様式!AL29=0,"",VLOOKUP(男子様式!AL29,男子様式!C29:$V$620,5,FALSE))</f>
        <v/>
      </c>
      <c r="G10" s="49" t="str">
        <f>IF(B10="","",CONCATENATE(男子様式!AP29," (",男子様式!AO29,")"))</f>
        <v/>
      </c>
      <c r="H10" s="49" t="str">
        <f t="shared" si="0"/>
        <v/>
      </c>
      <c r="I10" s="51" t="str">
        <f>IF($C10="","",VLOOKUP(基本登録情報!$C$7,登録データ!$I$3:$L$100,3,FALSE))</f>
        <v/>
      </c>
      <c r="J10" s="51" t="str">
        <f>IF(B10="","",VLOOKUP(男子様式!AQ29,登録データ!$AM$2:$AN$48,2,FALSE))</f>
        <v/>
      </c>
      <c r="K10" s="49" t="str">
        <f t="shared" si="1"/>
        <v/>
      </c>
      <c r="L10" s="49" t="str">
        <f>IF(男子様式!$AG45="","",男子様式!$AG45)</f>
        <v/>
      </c>
      <c r="M10" s="49" t="str">
        <f>IF(男子様式!$AG46="","",男子様式!$AG46)</f>
        <v/>
      </c>
      <c r="N10" s="49" t="str">
        <f>IF(男子様式!$AG47="","",男子様式!$AG47)</f>
        <v/>
      </c>
    </row>
    <row r="11" spans="1:14">
      <c r="A11" s="49">
        <v>10</v>
      </c>
      <c r="B11" s="49" t="str">
        <f>IF(男子様式!AL30=0,"",男子様式!AL30)</f>
        <v/>
      </c>
      <c r="C11" s="49" t="str">
        <f>IF(男子様式!$C48="","",IF($B11="@","@",$B11+100000000))</f>
        <v/>
      </c>
      <c r="D11" s="49" t="str">
        <f>IF(B11="","",CONCATENATE(E11," (",男子様式!AO30,")"))</f>
        <v/>
      </c>
      <c r="E11" s="49" t="str">
        <f>IF(男子様式!AL30=0,"",VLOOKUP(男子様式!AL30,男子様式!C30:$V$620,2,FALSE))</f>
        <v/>
      </c>
      <c r="F11" s="49" t="str">
        <f>IF(男子様式!AL30=0,"",VLOOKUP(男子様式!AL30,男子様式!C30:$V$620,5,FALSE))</f>
        <v/>
      </c>
      <c r="G11" s="49" t="str">
        <f>IF(B11="","",CONCATENATE(男子様式!AP30," (",男子様式!AO30,")"))</f>
        <v/>
      </c>
      <c r="H11" s="49" t="str">
        <f t="shared" si="0"/>
        <v/>
      </c>
      <c r="I11" s="51" t="str">
        <f>IF($C11="","",VLOOKUP(基本登録情報!$C$7,登録データ!$I$3:$L$100,3,FALSE))</f>
        <v/>
      </c>
      <c r="J11" s="51" t="str">
        <f>IF(B11="","",VLOOKUP(男子様式!AQ30,登録データ!$AM$2:$AN$48,2,FALSE))</f>
        <v/>
      </c>
      <c r="K11" s="49" t="str">
        <f t="shared" si="1"/>
        <v/>
      </c>
      <c r="L11" s="49" t="str">
        <f>IF(男子様式!$AG48="","",男子様式!$AG48)</f>
        <v/>
      </c>
      <c r="M11" s="49" t="str">
        <f>IF(男子様式!$AG49="","",男子様式!$AG49)</f>
        <v/>
      </c>
      <c r="N11" s="49" t="str">
        <f>IF(男子様式!$AG50="","",男子様式!$AG50)</f>
        <v/>
      </c>
    </row>
    <row r="12" spans="1:14">
      <c r="A12" s="49">
        <v>11</v>
      </c>
      <c r="B12" s="49" t="str">
        <f>IF(男子様式!AL31=0,"",男子様式!AL31)</f>
        <v/>
      </c>
      <c r="C12" s="49" t="str">
        <f>IF(男子様式!$C51="","",IF($B12="@","@",$B12+100000000))</f>
        <v/>
      </c>
      <c r="D12" s="49" t="str">
        <f>IF(B12="","",CONCATENATE(E12," (",男子様式!AO31,")"))</f>
        <v/>
      </c>
      <c r="E12" s="49" t="str">
        <f>IF(男子様式!AL31=0,"",VLOOKUP(男子様式!AL31,男子様式!C31:$V$620,2,FALSE))</f>
        <v/>
      </c>
      <c r="F12" s="49" t="str">
        <f>IF(男子様式!AL31=0,"",VLOOKUP(男子様式!AL31,男子様式!C31:$V$620,5,FALSE))</f>
        <v/>
      </c>
      <c r="G12" s="49" t="str">
        <f>IF(B12="","",CONCATENATE(男子様式!AP31," (",男子様式!AO31,")"))</f>
        <v/>
      </c>
      <c r="H12" s="49" t="str">
        <f t="shared" si="0"/>
        <v/>
      </c>
      <c r="I12" s="51" t="str">
        <f>IF($C12="","",VLOOKUP(基本登録情報!$C$7,登録データ!$I$3:$L$100,3,FALSE))</f>
        <v/>
      </c>
      <c r="J12" s="51" t="str">
        <f>IF(B12="","",VLOOKUP(男子様式!AQ31,登録データ!$AM$2:$AN$48,2,FALSE))</f>
        <v/>
      </c>
      <c r="K12" s="49" t="str">
        <f t="shared" si="1"/>
        <v/>
      </c>
      <c r="L12" s="49" t="str">
        <f>IF(男子様式!$AG51="","",男子様式!$AG51)</f>
        <v/>
      </c>
      <c r="M12" s="49" t="str">
        <f>IF(男子様式!$AG52="","",男子様式!$AG52)</f>
        <v/>
      </c>
      <c r="N12" s="49" t="str">
        <f>IF(男子様式!$AG53="","",男子様式!$AG53)</f>
        <v/>
      </c>
    </row>
    <row r="13" spans="1:14">
      <c r="A13" s="49">
        <v>12</v>
      </c>
      <c r="B13" s="49" t="str">
        <f>IF(男子様式!AL32=0,"",男子様式!AL32)</f>
        <v/>
      </c>
      <c r="C13" s="49" t="str">
        <f>IF(男子様式!$C54="","",IF($B13="@","@",$B13+100000000))</f>
        <v/>
      </c>
      <c r="D13" s="49" t="str">
        <f>IF(B13="","",CONCATENATE(E13," (",男子様式!AO32,")"))</f>
        <v/>
      </c>
      <c r="E13" s="49" t="str">
        <f>IF(男子様式!AL32=0,"",VLOOKUP(男子様式!AL32,男子様式!C32:$V$620,2,FALSE))</f>
        <v/>
      </c>
      <c r="F13" s="49" t="str">
        <f>IF(男子様式!AL32=0,"",VLOOKUP(男子様式!AL32,男子様式!C32:$V$620,5,FALSE))</f>
        <v/>
      </c>
      <c r="G13" s="49" t="str">
        <f>IF(B13="","",CONCATENATE(男子様式!AP32," (",男子様式!AO32,")"))</f>
        <v/>
      </c>
      <c r="H13" s="49" t="str">
        <f t="shared" si="0"/>
        <v/>
      </c>
      <c r="I13" s="51" t="str">
        <f>IF($C13="","",VLOOKUP(基本登録情報!$C$7,登録データ!$I$3:$L$100,3,FALSE))</f>
        <v/>
      </c>
      <c r="J13" s="51" t="str">
        <f>IF(B13="","",VLOOKUP(男子様式!AQ32,登録データ!$AM$2:$AN$48,2,FALSE))</f>
        <v/>
      </c>
      <c r="K13" s="49" t="str">
        <f t="shared" si="1"/>
        <v/>
      </c>
      <c r="L13" s="49" t="str">
        <f>IF(男子様式!$AG54="","",男子様式!$AG54)</f>
        <v/>
      </c>
      <c r="M13" s="49" t="str">
        <f>IF(男子様式!$AG55="","",男子様式!$AG55)</f>
        <v/>
      </c>
      <c r="N13" s="49" t="str">
        <f>IF(男子様式!$AG56="","",男子様式!$AG56)</f>
        <v/>
      </c>
    </row>
    <row r="14" spans="1:14">
      <c r="A14" s="49">
        <v>13</v>
      </c>
      <c r="B14" s="49" t="str">
        <f>IF(男子様式!AL33=0,"",男子様式!AL33)</f>
        <v/>
      </c>
      <c r="C14" s="49" t="str">
        <f>IF(男子様式!$C57="","",IF($B14="@","@",$B14+100000000))</f>
        <v/>
      </c>
      <c r="D14" s="49" t="str">
        <f>IF(B14="","",CONCATENATE(E14," (",男子様式!AO33,")"))</f>
        <v/>
      </c>
      <c r="E14" s="49" t="str">
        <f>IF(男子様式!AL33=0,"",VLOOKUP(男子様式!AL33,男子様式!C33:$V$620,2,FALSE))</f>
        <v/>
      </c>
      <c r="F14" s="49" t="str">
        <f>IF(男子様式!AL33=0,"",VLOOKUP(男子様式!AL33,男子様式!C33:$V$620,5,FALSE))</f>
        <v/>
      </c>
      <c r="G14" s="49" t="str">
        <f>IF(B14="","",CONCATENATE(男子様式!AP33," (",男子様式!AO33,")"))</f>
        <v/>
      </c>
      <c r="H14" s="49" t="str">
        <f t="shared" si="0"/>
        <v/>
      </c>
      <c r="I14" s="51" t="str">
        <f>IF($C14="","",VLOOKUP(基本登録情報!$C$7,登録データ!$I$3:$L$100,3,FALSE))</f>
        <v/>
      </c>
      <c r="J14" s="51" t="str">
        <f>IF(B14="","",VLOOKUP(男子様式!AQ33,登録データ!$AM$2:$AN$48,2,FALSE))</f>
        <v/>
      </c>
      <c r="K14" s="49" t="str">
        <f t="shared" si="1"/>
        <v/>
      </c>
      <c r="L14" s="49" t="str">
        <f>IF(男子様式!$AG57="","",男子様式!$AG57)</f>
        <v/>
      </c>
      <c r="M14" s="49" t="str">
        <f>IF(男子様式!$AG58="","",男子様式!$AG58)</f>
        <v/>
      </c>
      <c r="N14" s="49" t="str">
        <f>IF(男子様式!$AG59="","",男子様式!$AG59)</f>
        <v/>
      </c>
    </row>
    <row r="15" spans="1:14">
      <c r="A15" s="49">
        <v>14</v>
      </c>
      <c r="B15" s="49" t="str">
        <f>IF(男子様式!AL34=0,"",男子様式!AL34)</f>
        <v/>
      </c>
      <c r="C15" s="49" t="str">
        <f>IF(男子様式!$C60="","",IF($B15="@","@",$B15+100000000))</f>
        <v/>
      </c>
      <c r="D15" s="49" t="str">
        <f>IF(B15="","",CONCATENATE(E15," (",男子様式!AO34,")"))</f>
        <v/>
      </c>
      <c r="E15" s="49" t="str">
        <f>IF(男子様式!AL34=0,"",VLOOKUP(男子様式!AL34,男子様式!C34:$V$620,2,FALSE))</f>
        <v/>
      </c>
      <c r="F15" s="49" t="str">
        <f>IF(男子様式!AL34=0,"",VLOOKUP(男子様式!AL34,男子様式!C34:$V$620,5,FALSE))</f>
        <v/>
      </c>
      <c r="G15" s="49" t="str">
        <f>IF(B15="","",CONCATENATE(男子様式!AP34," (",男子様式!AO34,")"))</f>
        <v/>
      </c>
      <c r="H15" s="49" t="str">
        <f t="shared" si="0"/>
        <v/>
      </c>
      <c r="I15" s="51" t="str">
        <f>IF($C15="","",VLOOKUP(基本登録情報!$C$7,登録データ!$I$3:$L$100,3,FALSE))</f>
        <v/>
      </c>
      <c r="J15" s="51" t="str">
        <f>IF(B15="","",VLOOKUP(男子様式!AQ34,登録データ!$AM$2:$AN$48,2,FALSE))</f>
        <v/>
      </c>
      <c r="K15" s="49" t="str">
        <f t="shared" si="1"/>
        <v/>
      </c>
      <c r="L15" s="49" t="str">
        <f>IF(男子様式!$AG60="","",男子様式!$AG60)</f>
        <v/>
      </c>
      <c r="M15" s="49" t="str">
        <f>IF(男子様式!$AG61="","",男子様式!$AG61)</f>
        <v/>
      </c>
      <c r="N15" s="49" t="str">
        <f>IF(男子様式!$AG62="","",男子様式!$AG62)</f>
        <v/>
      </c>
    </row>
    <row r="16" spans="1:14">
      <c r="A16" s="49">
        <v>15</v>
      </c>
      <c r="B16" s="49" t="str">
        <f>IF(男子様式!AL35=0,"",男子様式!AL35)</f>
        <v/>
      </c>
      <c r="C16" s="49" t="str">
        <f>IF(男子様式!$C63="","",IF($B16="@","@",$B16+100000000))</f>
        <v/>
      </c>
      <c r="D16" s="49" t="str">
        <f>IF(B16="","",CONCATENATE(E16," (",男子様式!AO35,")"))</f>
        <v/>
      </c>
      <c r="E16" s="49" t="str">
        <f>IF(男子様式!AL35=0,"",VLOOKUP(男子様式!AL35,男子様式!C35:$V$620,2,FALSE))</f>
        <v/>
      </c>
      <c r="F16" s="49" t="str">
        <f>IF(男子様式!AL35=0,"",VLOOKUP(男子様式!AL35,男子様式!C35:$V$620,5,FALSE))</f>
        <v/>
      </c>
      <c r="G16" s="49" t="str">
        <f>IF(B16="","",CONCATENATE(男子様式!AP35," (",男子様式!AO35,")"))</f>
        <v/>
      </c>
      <c r="H16" s="49" t="str">
        <f t="shared" si="0"/>
        <v/>
      </c>
      <c r="I16" s="51" t="str">
        <f>IF($C16="","",VLOOKUP(基本登録情報!$C$7,登録データ!$I$3:$L$100,3,FALSE))</f>
        <v/>
      </c>
      <c r="J16" s="51" t="str">
        <f>IF(B16="","",VLOOKUP(男子様式!AQ35,登録データ!$AM$2:$AN$48,2,FALSE))</f>
        <v/>
      </c>
      <c r="K16" s="49" t="str">
        <f t="shared" si="1"/>
        <v/>
      </c>
      <c r="L16" s="49" t="str">
        <f>IF(男子様式!$AG63="","",男子様式!$AG63)</f>
        <v/>
      </c>
      <c r="M16" s="49" t="str">
        <f>IF(男子様式!$AG64="","",男子様式!$AG64)</f>
        <v/>
      </c>
      <c r="N16" s="49" t="str">
        <f>IF(男子様式!$AG65="","",男子様式!$AG65)</f>
        <v/>
      </c>
    </row>
    <row r="17" spans="1:14">
      <c r="A17" s="49">
        <v>16</v>
      </c>
      <c r="B17" s="49" t="str">
        <f>IF(男子様式!AL36=0,"",男子様式!AL36)</f>
        <v/>
      </c>
      <c r="C17" s="49" t="str">
        <f>IF(男子様式!$C66="","",IF($B17="@","@",$B17+100000000))</f>
        <v/>
      </c>
      <c r="D17" s="49" t="str">
        <f>IF(B17="","",CONCATENATE(E17," (",男子様式!AO36,")"))</f>
        <v/>
      </c>
      <c r="E17" s="49" t="str">
        <f>IF(男子様式!AL36=0,"",VLOOKUP(男子様式!AL36,男子様式!C36:$V$620,2,FALSE))</f>
        <v/>
      </c>
      <c r="F17" s="49" t="str">
        <f>IF(男子様式!AL36=0,"",VLOOKUP(男子様式!AL36,男子様式!C36:$V$620,5,FALSE))</f>
        <v/>
      </c>
      <c r="G17" s="49" t="str">
        <f>IF(B17="","",CONCATENATE(男子様式!AP36," (",男子様式!AO36,")"))</f>
        <v/>
      </c>
      <c r="H17" s="49" t="str">
        <f t="shared" si="0"/>
        <v/>
      </c>
      <c r="I17" s="51" t="str">
        <f>IF($C17="","",VLOOKUP(基本登録情報!$C$7,登録データ!$I$3:$L$100,3,FALSE))</f>
        <v/>
      </c>
      <c r="J17" s="51" t="str">
        <f>IF(B17="","",VLOOKUP(男子様式!AQ36,登録データ!$AM$2:$AN$48,2,FALSE))</f>
        <v/>
      </c>
      <c r="K17" s="49" t="str">
        <f t="shared" si="1"/>
        <v/>
      </c>
      <c r="L17" s="49" t="str">
        <f>IF(男子様式!$AG66="","",男子様式!$AG66)</f>
        <v/>
      </c>
      <c r="M17" s="49" t="str">
        <f>IF(男子様式!$AG67="","",男子様式!$AG67)</f>
        <v/>
      </c>
      <c r="N17" s="49" t="str">
        <f>IF(男子様式!$AG68="","",男子様式!$AG68)</f>
        <v/>
      </c>
    </row>
    <row r="18" spans="1:14">
      <c r="A18" s="49">
        <v>17</v>
      </c>
      <c r="B18" s="49" t="str">
        <f>IF(男子様式!AL37=0,"",男子様式!AL37)</f>
        <v/>
      </c>
      <c r="C18" s="49" t="str">
        <f>IF(男子様式!$C69="","",IF($B18="@","@",$B18+100000000))</f>
        <v/>
      </c>
      <c r="D18" s="49" t="str">
        <f>IF(B18="","",CONCATENATE(E18," (",男子様式!AO37,")"))</f>
        <v/>
      </c>
      <c r="E18" s="49" t="str">
        <f>IF(男子様式!AL37=0,"",VLOOKUP(男子様式!AL37,男子様式!C37:$V$620,2,FALSE))</f>
        <v/>
      </c>
      <c r="F18" s="49" t="str">
        <f>IF(男子様式!AL37=0,"",VLOOKUP(男子様式!AL37,男子様式!C37:$V$620,5,FALSE))</f>
        <v/>
      </c>
      <c r="G18" s="49" t="str">
        <f>IF(B18="","",CONCATENATE(男子様式!AP37," (",男子様式!AO37,")"))</f>
        <v/>
      </c>
      <c r="H18" s="49" t="str">
        <f t="shared" si="0"/>
        <v/>
      </c>
      <c r="I18" s="51" t="str">
        <f>IF($C18="","",VLOOKUP(基本登録情報!$C$7,登録データ!$I$3:$L$100,3,FALSE))</f>
        <v/>
      </c>
      <c r="J18" s="51" t="str">
        <f>IF(B18="","",VLOOKUP(男子様式!AQ37,登録データ!$AM$2:$AN$48,2,FALSE))</f>
        <v/>
      </c>
      <c r="K18" s="49" t="str">
        <f t="shared" si="1"/>
        <v/>
      </c>
      <c r="L18" s="49" t="str">
        <f>IF(男子様式!$AG69="","",男子様式!$AG69)</f>
        <v/>
      </c>
      <c r="M18" s="49" t="str">
        <f>IF(男子様式!$AG70="","",男子様式!$AG70)</f>
        <v/>
      </c>
      <c r="N18" s="49" t="str">
        <f>IF(男子様式!$AG71="","",男子様式!$AG71)</f>
        <v/>
      </c>
    </row>
    <row r="19" spans="1:14">
      <c r="A19" s="49">
        <v>18</v>
      </c>
      <c r="B19" s="49" t="str">
        <f>IF(男子様式!AL38=0,"",男子様式!AL38)</f>
        <v/>
      </c>
      <c r="C19" s="49" t="str">
        <f>IF(男子様式!$C72="","",IF($B19="@","@",$B19+100000000))</f>
        <v/>
      </c>
      <c r="D19" s="49" t="str">
        <f>IF(B19="","",CONCATENATE(E19," (",男子様式!AO38,")"))</f>
        <v/>
      </c>
      <c r="E19" s="49" t="str">
        <f>IF(男子様式!AL38=0,"",VLOOKUP(男子様式!AL38,男子様式!C38:$V$620,2,FALSE))</f>
        <v/>
      </c>
      <c r="F19" s="49" t="str">
        <f>IF(男子様式!AL38=0,"",VLOOKUP(男子様式!AL38,男子様式!C38:$V$620,5,FALSE))</f>
        <v/>
      </c>
      <c r="G19" s="49" t="str">
        <f>IF(B19="","",CONCATENATE(男子様式!AP38," (",男子様式!AO38,")"))</f>
        <v/>
      </c>
      <c r="H19" s="49" t="str">
        <f t="shared" si="0"/>
        <v/>
      </c>
      <c r="I19" s="51" t="str">
        <f>IF($C19="","",VLOOKUP(基本登録情報!$C$7,登録データ!$I$3:$L$100,3,FALSE))</f>
        <v/>
      </c>
      <c r="J19" s="51" t="str">
        <f>IF(B19="","",VLOOKUP(男子様式!AQ38,登録データ!$AM$2:$AN$48,2,FALSE))</f>
        <v/>
      </c>
      <c r="K19" s="49" t="str">
        <f t="shared" si="1"/>
        <v/>
      </c>
      <c r="L19" s="49" t="str">
        <f>IF(男子様式!$AG72="","",男子様式!$AG72)</f>
        <v/>
      </c>
      <c r="M19" s="49" t="str">
        <f>IF(男子様式!$AG73="","",男子様式!$AG73)</f>
        <v/>
      </c>
      <c r="N19" s="49" t="str">
        <f>IF(男子様式!$AG74="","",男子様式!$AG74)</f>
        <v/>
      </c>
    </row>
    <row r="20" spans="1:14">
      <c r="A20" s="49">
        <v>19</v>
      </c>
      <c r="B20" s="49" t="str">
        <f>IF(男子様式!AL39=0,"",男子様式!AL39)</f>
        <v/>
      </c>
      <c r="C20" s="49" t="str">
        <f>IF(男子様式!$C75="","",IF($B20="@","@",$B20+100000000))</f>
        <v/>
      </c>
      <c r="D20" s="49" t="str">
        <f>IF(B20="","",CONCATENATE(E20," (",男子様式!AO39,")"))</f>
        <v/>
      </c>
      <c r="E20" s="49" t="str">
        <f>IF(男子様式!AL39=0,"",VLOOKUP(男子様式!AL39,男子様式!C39:$V$620,2,FALSE))</f>
        <v/>
      </c>
      <c r="F20" s="49" t="str">
        <f>IF(男子様式!AL39=0,"",VLOOKUP(男子様式!AL39,男子様式!C39:$V$620,5,FALSE))</f>
        <v/>
      </c>
      <c r="G20" s="49" t="str">
        <f>IF(B20="","",CONCATENATE(男子様式!AP39," (",男子様式!AO39,")"))</f>
        <v/>
      </c>
      <c r="H20" s="49" t="str">
        <f t="shared" si="0"/>
        <v/>
      </c>
      <c r="I20" s="51" t="str">
        <f>IF($C20="","",VLOOKUP(基本登録情報!$C$7,登録データ!$I$3:$L$100,3,FALSE))</f>
        <v/>
      </c>
      <c r="J20" s="51" t="str">
        <f>IF(B20="","",VLOOKUP(男子様式!AQ39,登録データ!$AM$2:$AN$48,2,FALSE))</f>
        <v/>
      </c>
      <c r="K20" s="49" t="str">
        <f t="shared" si="1"/>
        <v/>
      </c>
      <c r="L20" s="49" t="str">
        <f>IF(男子様式!$AG75="","",男子様式!$AG75)</f>
        <v/>
      </c>
      <c r="M20" s="49" t="str">
        <f>IF(男子様式!$AG76="","",男子様式!$AG76)</f>
        <v/>
      </c>
      <c r="N20" s="49" t="str">
        <f>IF(男子様式!$AG77="","",男子様式!$AG77)</f>
        <v/>
      </c>
    </row>
    <row r="21" spans="1:14">
      <c r="A21" s="49">
        <v>20</v>
      </c>
      <c r="B21" s="49" t="str">
        <f>IF(男子様式!AL40=0,"",男子様式!AL40)</f>
        <v/>
      </c>
      <c r="C21" s="49" t="str">
        <f>IF(男子様式!$C78="","",IF($B21="@","@",$B21+100000000))</f>
        <v/>
      </c>
      <c r="D21" s="49" t="str">
        <f>IF(B21="","",CONCATENATE(E21," (",男子様式!AO40,")"))</f>
        <v/>
      </c>
      <c r="E21" s="49" t="str">
        <f>IF(男子様式!AL40=0,"",VLOOKUP(男子様式!AL40,男子様式!C40:$V$620,2,FALSE))</f>
        <v/>
      </c>
      <c r="F21" s="49" t="str">
        <f>IF(男子様式!AL40=0,"",VLOOKUP(男子様式!AL40,男子様式!C40:$V$620,5,FALSE))</f>
        <v/>
      </c>
      <c r="G21" s="49" t="str">
        <f>IF(B21="","",CONCATENATE(男子様式!AP40," (",男子様式!AO40,")"))</f>
        <v/>
      </c>
      <c r="H21" s="49" t="str">
        <f t="shared" si="0"/>
        <v/>
      </c>
      <c r="I21" s="51" t="str">
        <f>IF($C21="","",VLOOKUP(基本登録情報!$C$7,登録データ!$I$3:$L$100,3,FALSE))</f>
        <v/>
      </c>
      <c r="J21" s="51" t="str">
        <f>IF(B21="","",VLOOKUP(男子様式!AQ40,登録データ!$AM$2:$AN$48,2,FALSE))</f>
        <v/>
      </c>
      <c r="K21" s="49" t="str">
        <f t="shared" si="1"/>
        <v/>
      </c>
      <c r="L21" s="49" t="str">
        <f>IF(男子様式!$AG78="","",男子様式!$AG78)</f>
        <v/>
      </c>
      <c r="M21" s="49" t="str">
        <f>IF(男子様式!$AG79="","",男子様式!$AG79)</f>
        <v/>
      </c>
      <c r="N21" s="49" t="str">
        <f>IF(男子様式!$AG80="","",男子様式!$AG80)</f>
        <v/>
      </c>
    </row>
    <row r="22" spans="1:14">
      <c r="A22" s="49">
        <v>21</v>
      </c>
      <c r="B22" s="49" t="str">
        <f>IF(男子様式!AL41=0,"",男子様式!AL41)</f>
        <v/>
      </c>
      <c r="C22" s="49" t="str">
        <f>IF(男子様式!$C81="","",IF($B22="@","@",$B22+100000000))</f>
        <v/>
      </c>
      <c r="D22" s="49" t="str">
        <f>IF(B22="","",CONCATENATE(E22," (",男子様式!AO41,")"))</f>
        <v/>
      </c>
      <c r="E22" s="49" t="str">
        <f>IF(男子様式!AL41=0,"",VLOOKUP(男子様式!AL41,男子様式!C41:$V$620,2,FALSE))</f>
        <v/>
      </c>
      <c r="F22" s="49" t="str">
        <f>IF(男子様式!AL41=0,"",VLOOKUP(男子様式!AL41,男子様式!C41:$V$620,5,FALSE))</f>
        <v/>
      </c>
      <c r="G22" s="49" t="str">
        <f>IF(B22="","",CONCATENATE(男子様式!AP41," (",男子様式!AO41,")"))</f>
        <v/>
      </c>
      <c r="H22" s="49" t="str">
        <f t="shared" si="0"/>
        <v/>
      </c>
      <c r="I22" s="51" t="str">
        <f>IF($C22="","",VLOOKUP(基本登録情報!$C$7,登録データ!$I$3:$L$100,3,FALSE))</f>
        <v/>
      </c>
      <c r="J22" s="51" t="str">
        <f>IF(B22="","",VLOOKUP(男子様式!AQ41,登録データ!$AM$2:$AN$48,2,FALSE))</f>
        <v/>
      </c>
      <c r="K22" s="49" t="str">
        <f t="shared" si="1"/>
        <v/>
      </c>
      <c r="L22" s="49" t="str">
        <f>IF(男子様式!$AG81="","",男子様式!$AG81)</f>
        <v/>
      </c>
      <c r="M22" s="49" t="str">
        <f>IF(男子様式!$AG82="","",男子様式!$AG82)</f>
        <v/>
      </c>
      <c r="N22" s="49" t="str">
        <f>IF(男子様式!$AG83="","",男子様式!$AG83)</f>
        <v/>
      </c>
    </row>
    <row r="23" spans="1:14">
      <c r="A23" s="49">
        <v>22</v>
      </c>
      <c r="B23" s="49" t="str">
        <f>IF(男子様式!AL42=0,"",男子様式!AL42)</f>
        <v/>
      </c>
      <c r="C23" s="49" t="str">
        <f>IF(男子様式!$C84="","",IF($B23="@","@",$B23+100000000))</f>
        <v/>
      </c>
      <c r="D23" s="49" t="str">
        <f>IF(B23="","",CONCATENATE(E23," (",男子様式!AO42,")"))</f>
        <v/>
      </c>
      <c r="E23" s="49" t="str">
        <f>IF(男子様式!AL42=0,"",VLOOKUP(男子様式!AL42,男子様式!C42:$V$620,2,FALSE))</f>
        <v/>
      </c>
      <c r="F23" s="49" t="str">
        <f>IF(男子様式!AL42=0,"",VLOOKUP(男子様式!AL42,男子様式!C42:$V$620,5,FALSE))</f>
        <v/>
      </c>
      <c r="G23" s="49" t="str">
        <f>IF(B23="","",CONCATENATE(男子様式!AP42," (",男子様式!AO42,")"))</f>
        <v/>
      </c>
      <c r="H23" s="49" t="str">
        <f t="shared" si="0"/>
        <v/>
      </c>
      <c r="I23" s="51" t="str">
        <f>IF($C23="","",VLOOKUP(基本登録情報!$C$7,登録データ!$I$3:$L$100,3,FALSE))</f>
        <v/>
      </c>
      <c r="J23" s="51" t="str">
        <f>IF(B23="","",VLOOKUP(男子様式!AQ42,登録データ!$AM$2:$AN$48,2,FALSE))</f>
        <v/>
      </c>
      <c r="K23" s="49" t="str">
        <f t="shared" si="1"/>
        <v/>
      </c>
      <c r="L23" s="49" t="str">
        <f>IF(男子様式!$AG84="","",男子様式!$AG84)</f>
        <v/>
      </c>
      <c r="M23" s="49" t="str">
        <f>IF(男子様式!$AG85="","",男子様式!$AG85)</f>
        <v/>
      </c>
      <c r="N23" s="49" t="str">
        <f>IF(男子様式!$AG86="","",男子様式!$AG86)</f>
        <v/>
      </c>
    </row>
    <row r="24" spans="1:14">
      <c r="A24" s="49">
        <v>23</v>
      </c>
      <c r="B24" s="49" t="str">
        <f>IF(男子様式!AL43=0,"",男子様式!AL43)</f>
        <v/>
      </c>
      <c r="C24" s="49" t="str">
        <f>IF(男子様式!$C87="","",IF($B24="@","@",$B24+100000000))</f>
        <v/>
      </c>
      <c r="D24" s="49" t="str">
        <f>IF(B24="","",CONCATENATE(E24," (",男子様式!AO43,")"))</f>
        <v/>
      </c>
      <c r="E24" s="49" t="str">
        <f>IF(男子様式!AL43=0,"",VLOOKUP(男子様式!AL43,男子様式!C43:$V$620,2,FALSE))</f>
        <v/>
      </c>
      <c r="F24" s="49" t="str">
        <f>IF(男子様式!AL43=0,"",VLOOKUP(男子様式!AL43,男子様式!C43:$V$620,5,FALSE))</f>
        <v/>
      </c>
      <c r="G24" s="49" t="str">
        <f>IF(B24="","",CONCATENATE(男子様式!AP43," (",男子様式!AO43,")"))</f>
        <v/>
      </c>
      <c r="H24" s="49" t="str">
        <f t="shared" si="0"/>
        <v/>
      </c>
      <c r="I24" s="51" t="str">
        <f>IF($C24="","",VLOOKUP(基本登録情報!$C$7,登録データ!$I$3:$L$100,3,FALSE))</f>
        <v/>
      </c>
      <c r="J24" s="51" t="str">
        <f>IF(B24="","",VLOOKUP(男子様式!AQ43,登録データ!$AM$2:$AN$48,2,FALSE))</f>
        <v/>
      </c>
      <c r="K24" s="49" t="str">
        <f t="shared" si="1"/>
        <v/>
      </c>
      <c r="L24" s="49" t="str">
        <f>IF(男子様式!$AG87="","",男子様式!$AG87)</f>
        <v/>
      </c>
      <c r="M24" s="49" t="str">
        <f>IF(男子様式!$AG88="","",男子様式!$AG88)</f>
        <v/>
      </c>
      <c r="N24" s="49" t="str">
        <f>IF(男子様式!$AG89="","",男子様式!$AG89)</f>
        <v/>
      </c>
    </row>
    <row r="25" spans="1:14">
      <c r="A25" s="49">
        <v>24</v>
      </c>
      <c r="B25" s="49" t="str">
        <f>IF(男子様式!AL44=0,"",男子様式!AL44)</f>
        <v/>
      </c>
      <c r="C25" s="49" t="str">
        <f>IF(男子様式!$C90="","",IF($B25="@","@",$B25+100000000))</f>
        <v/>
      </c>
      <c r="D25" s="49" t="str">
        <f>IF(B25="","",CONCATENATE(E25," (",男子様式!AO44,")"))</f>
        <v/>
      </c>
      <c r="E25" s="49" t="str">
        <f>IF(男子様式!AL44=0,"",VLOOKUP(男子様式!AL44,男子様式!C44:$V$620,2,FALSE))</f>
        <v/>
      </c>
      <c r="F25" s="49" t="str">
        <f>IF(男子様式!AL44=0,"",VLOOKUP(男子様式!AL44,男子様式!C44:$V$620,5,FALSE))</f>
        <v/>
      </c>
      <c r="G25" s="49" t="str">
        <f>IF(B25="","",CONCATENATE(男子様式!AP44," (",男子様式!AO44,")"))</f>
        <v/>
      </c>
      <c r="H25" s="49" t="str">
        <f t="shared" si="0"/>
        <v/>
      </c>
      <c r="I25" s="51" t="str">
        <f>IF($C25="","",VLOOKUP(基本登録情報!$C$7,登録データ!$I$3:$L$100,3,FALSE))</f>
        <v/>
      </c>
      <c r="J25" s="51" t="str">
        <f>IF(B25="","",VLOOKUP(男子様式!AQ44,登録データ!$AM$2:$AN$48,2,FALSE))</f>
        <v/>
      </c>
      <c r="K25" s="49" t="str">
        <f t="shared" si="1"/>
        <v/>
      </c>
      <c r="L25" s="49" t="str">
        <f>IF(男子様式!$AG90="","",男子様式!$AG90)</f>
        <v/>
      </c>
      <c r="M25" s="49" t="str">
        <f>IF(男子様式!$AG91="","",男子様式!$AG91)</f>
        <v/>
      </c>
      <c r="N25" s="49" t="str">
        <f>IF(男子様式!$AG92="","",男子様式!$AG92)</f>
        <v/>
      </c>
    </row>
    <row r="26" spans="1:14">
      <c r="A26" s="49">
        <v>25</v>
      </c>
      <c r="B26" s="49" t="str">
        <f>IF(男子様式!AL45=0,"",男子様式!AL45)</f>
        <v/>
      </c>
      <c r="C26" s="49" t="str">
        <f>IF(男子様式!$C93="","",IF($B26="@","@",$B26+100000000))</f>
        <v/>
      </c>
      <c r="D26" s="49" t="str">
        <f>IF(B26="","",CONCATENATE(E26," (",男子様式!AO45,")"))</f>
        <v/>
      </c>
      <c r="E26" s="49" t="str">
        <f>IF(男子様式!AL45=0,"",VLOOKUP(男子様式!AL45,男子様式!C45:$V$620,2,FALSE))</f>
        <v/>
      </c>
      <c r="F26" s="49" t="str">
        <f>IF(男子様式!AL45=0,"",VLOOKUP(男子様式!AL45,男子様式!C45:$V$620,5,FALSE))</f>
        <v/>
      </c>
      <c r="G26" s="49" t="str">
        <f>IF(B26="","",CONCATENATE(男子様式!AP45," (",男子様式!AO45,")"))</f>
        <v/>
      </c>
      <c r="H26" s="49" t="str">
        <f t="shared" si="0"/>
        <v/>
      </c>
      <c r="I26" s="51" t="str">
        <f>IF($C26="","",VLOOKUP(基本登録情報!$C$7,登録データ!$I$3:$L$100,3,FALSE))</f>
        <v/>
      </c>
      <c r="J26" s="51" t="str">
        <f>IF(B26="","",VLOOKUP(男子様式!AQ45,登録データ!$AM$2:$AN$48,2,FALSE))</f>
        <v/>
      </c>
      <c r="K26" s="49" t="str">
        <f t="shared" si="1"/>
        <v/>
      </c>
      <c r="L26" s="49" t="str">
        <f>IF(男子様式!$AG93="","",男子様式!$AG93)</f>
        <v/>
      </c>
      <c r="M26" s="49" t="str">
        <f>IF(男子様式!$AG94="","",男子様式!$AG94)</f>
        <v/>
      </c>
      <c r="N26" s="49" t="str">
        <f>IF(男子様式!$AG95="","",男子様式!$AG95)</f>
        <v/>
      </c>
    </row>
    <row r="27" spans="1:14">
      <c r="A27" s="49">
        <v>26</v>
      </c>
      <c r="B27" s="49" t="str">
        <f>IF(男子様式!AL46=0,"",男子様式!AL46)</f>
        <v/>
      </c>
      <c r="C27" s="49" t="str">
        <f>IF(男子様式!$C96="","",IF($B27="@","@",$B27+100000000))</f>
        <v/>
      </c>
      <c r="D27" s="49" t="str">
        <f>IF(B27="","",CONCATENATE(E27," (",男子様式!AO46,")"))</f>
        <v/>
      </c>
      <c r="E27" s="49" t="str">
        <f>IF(男子様式!AL46=0,"",VLOOKUP(男子様式!AL46,男子様式!C46:$V$620,2,FALSE))</f>
        <v/>
      </c>
      <c r="F27" s="49" t="str">
        <f>IF(男子様式!AL46=0,"",VLOOKUP(男子様式!AL46,男子様式!C46:$V$620,5,FALSE))</f>
        <v/>
      </c>
      <c r="G27" s="49" t="str">
        <f>IF(B27="","",CONCATENATE(男子様式!AP46," (",男子様式!AO46,")"))</f>
        <v/>
      </c>
      <c r="H27" s="49" t="str">
        <f t="shared" si="0"/>
        <v/>
      </c>
      <c r="I27" s="51" t="str">
        <f>IF($C27="","",VLOOKUP(基本登録情報!$C$7,登録データ!$I$3:$L$100,3,FALSE))</f>
        <v/>
      </c>
      <c r="J27" s="51" t="str">
        <f>IF(B27="","",VLOOKUP(男子様式!AQ46,登録データ!$AM$2:$AN$48,2,FALSE))</f>
        <v/>
      </c>
      <c r="K27" s="49" t="str">
        <f t="shared" si="1"/>
        <v/>
      </c>
      <c r="L27" s="49" t="str">
        <f>IF(男子様式!$AG96="","",男子様式!$AG96)</f>
        <v/>
      </c>
      <c r="M27" s="49" t="str">
        <f>IF(男子様式!$AG97="","",男子様式!$AG97)</f>
        <v/>
      </c>
      <c r="N27" s="49" t="str">
        <f>IF(男子様式!$AG98="","",男子様式!$AG98)</f>
        <v/>
      </c>
    </row>
    <row r="28" spans="1:14">
      <c r="A28" s="49">
        <v>27</v>
      </c>
      <c r="B28" s="49" t="str">
        <f>IF(男子様式!AL47=0,"",男子様式!AL47)</f>
        <v/>
      </c>
      <c r="C28" s="49" t="str">
        <f>IF(男子様式!$C99="","",IF($B28="@","@",$B28+100000000))</f>
        <v/>
      </c>
      <c r="D28" s="49" t="str">
        <f>IF(B28="","",CONCATENATE(E28," (",男子様式!AO47,")"))</f>
        <v/>
      </c>
      <c r="E28" s="49" t="str">
        <f>IF(男子様式!AL47=0,"",VLOOKUP(男子様式!AL47,男子様式!C47:$V$620,2,FALSE))</f>
        <v/>
      </c>
      <c r="F28" s="49" t="str">
        <f>IF(男子様式!AL47=0,"",VLOOKUP(男子様式!AL47,男子様式!C47:$V$620,5,FALSE))</f>
        <v/>
      </c>
      <c r="G28" s="49" t="str">
        <f>IF(B28="","",CONCATENATE(男子様式!AP47," (",男子様式!AO47,")"))</f>
        <v/>
      </c>
      <c r="H28" s="49" t="str">
        <f t="shared" si="0"/>
        <v/>
      </c>
      <c r="I28" s="51" t="str">
        <f>IF($C28="","",VLOOKUP(基本登録情報!$C$7,登録データ!$I$3:$L$100,3,FALSE))</f>
        <v/>
      </c>
      <c r="J28" s="51" t="str">
        <f>IF(B28="","",VLOOKUP(男子様式!AQ47,登録データ!$AM$2:$AN$48,2,FALSE))</f>
        <v/>
      </c>
      <c r="K28" s="49" t="str">
        <f t="shared" si="1"/>
        <v/>
      </c>
      <c r="L28" s="49" t="str">
        <f>IF(男子様式!$AG99="","",男子様式!$AG99)</f>
        <v/>
      </c>
      <c r="M28" s="49" t="str">
        <f>IF(男子様式!$AG100="","",男子様式!$AG100)</f>
        <v/>
      </c>
      <c r="N28" s="49" t="str">
        <f>IF(男子様式!$AG101="","",男子様式!$AG101)</f>
        <v/>
      </c>
    </row>
    <row r="29" spans="1:14">
      <c r="A29" s="49">
        <v>28</v>
      </c>
      <c r="B29" s="49" t="str">
        <f>IF(男子様式!AL48=0,"",男子様式!AL48)</f>
        <v/>
      </c>
      <c r="C29" s="49" t="str">
        <f>IF(男子様式!$C102="","",IF($B29="@","@",$B29+100000000))</f>
        <v/>
      </c>
      <c r="D29" s="49" t="str">
        <f>IF(B29="","",CONCATENATE(E29," (",男子様式!AO48,")"))</f>
        <v/>
      </c>
      <c r="E29" s="49" t="str">
        <f>IF(男子様式!AL48=0,"",VLOOKUP(男子様式!AL48,男子様式!C48:$V$620,2,FALSE))</f>
        <v/>
      </c>
      <c r="F29" s="49" t="str">
        <f>IF(男子様式!AL48=0,"",VLOOKUP(男子様式!AL48,男子様式!C48:$V$620,5,FALSE))</f>
        <v/>
      </c>
      <c r="G29" s="49" t="str">
        <f>IF(B29="","",CONCATENATE(男子様式!AP48," (",男子様式!AO48,")"))</f>
        <v/>
      </c>
      <c r="H29" s="49" t="str">
        <f t="shared" si="0"/>
        <v/>
      </c>
      <c r="I29" s="51" t="str">
        <f>IF($C29="","",VLOOKUP(基本登録情報!$C$7,登録データ!$I$3:$L$100,3,FALSE))</f>
        <v/>
      </c>
      <c r="J29" s="51" t="str">
        <f>IF(B29="","",VLOOKUP(男子様式!AQ48,登録データ!$AM$2:$AN$48,2,FALSE))</f>
        <v/>
      </c>
      <c r="K29" s="49" t="str">
        <f t="shared" si="1"/>
        <v/>
      </c>
      <c r="L29" s="49" t="str">
        <f>IF(男子様式!$AG102="","",男子様式!$AG102)</f>
        <v/>
      </c>
      <c r="M29" s="49" t="str">
        <f>IF(男子様式!$AG103="","",男子様式!$AG103)</f>
        <v/>
      </c>
      <c r="N29" s="49" t="str">
        <f>IF(男子様式!$AG104="","",男子様式!$AG104)</f>
        <v/>
      </c>
    </row>
    <row r="30" spans="1:14">
      <c r="A30" s="49">
        <v>29</v>
      </c>
      <c r="B30" s="49" t="str">
        <f>IF(男子様式!AL49=0,"",男子様式!AL49)</f>
        <v/>
      </c>
      <c r="C30" s="49" t="str">
        <f>IF(男子様式!$C105="","",IF($B30="@","@",$B30+100000000))</f>
        <v/>
      </c>
      <c r="D30" s="49" t="str">
        <f>IF(B30="","",CONCATENATE(E30," (",男子様式!AO49,")"))</f>
        <v/>
      </c>
      <c r="E30" s="49" t="str">
        <f>IF(男子様式!AL49=0,"",VLOOKUP(男子様式!AL49,男子様式!C49:$V$620,2,FALSE))</f>
        <v/>
      </c>
      <c r="F30" s="49" t="str">
        <f>IF(男子様式!AL49=0,"",VLOOKUP(男子様式!AL49,男子様式!C49:$V$620,5,FALSE))</f>
        <v/>
      </c>
      <c r="G30" s="49" t="str">
        <f>IF(B30="","",CONCATENATE(男子様式!AP49," (",男子様式!AO49,")"))</f>
        <v/>
      </c>
      <c r="H30" s="49" t="str">
        <f t="shared" si="0"/>
        <v/>
      </c>
      <c r="I30" s="51" t="str">
        <f>IF($C30="","",VLOOKUP(基本登録情報!$C$7,登録データ!$I$3:$L$100,3,FALSE))</f>
        <v/>
      </c>
      <c r="J30" s="51" t="str">
        <f>IF(B30="","",VLOOKUP(男子様式!AQ49,登録データ!$AM$2:$AN$48,2,FALSE))</f>
        <v/>
      </c>
      <c r="K30" s="49" t="str">
        <f t="shared" si="1"/>
        <v/>
      </c>
      <c r="L30" s="49" t="str">
        <f>IF(男子様式!$AG105="","",男子様式!$AG105)</f>
        <v/>
      </c>
      <c r="M30" s="49" t="str">
        <f>IF(男子様式!$AG106="","",男子様式!$AG106)</f>
        <v/>
      </c>
      <c r="N30" s="49" t="str">
        <f>IF(男子様式!$AG107="","",男子様式!$AG107)</f>
        <v/>
      </c>
    </row>
    <row r="31" spans="1:14">
      <c r="A31" s="49">
        <v>30</v>
      </c>
      <c r="B31" s="49" t="str">
        <f>IF(男子様式!AL50=0,"",男子様式!AL50)</f>
        <v/>
      </c>
      <c r="C31" s="49" t="str">
        <f>IF(男子様式!$C108="","",IF($B31="@","@",$B31+100000000))</f>
        <v/>
      </c>
      <c r="D31" s="49" t="str">
        <f>IF(B31="","",CONCATENATE(E31," (",男子様式!AO50,")"))</f>
        <v/>
      </c>
      <c r="E31" s="49" t="str">
        <f>IF(男子様式!AL50=0,"",VLOOKUP(男子様式!AL50,男子様式!C50:$V$620,2,FALSE))</f>
        <v/>
      </c>
      <c r="F31" s="49" t="str">
        <f>IF(男子様式!AL50=0,"",VLOOKUP(男子様式!AL50,男子様式!C50:$V$620,5,FALSE))</f>
        <v/>
      </c>
      <c r="G31" s="49" t="str">
        <f>IF(B31="","",CONCATENATE(男子様式!AP50," (",男子様式!AO50,")"))</f>
        <v/>
      </c>
      <c r="H31" s="49" t="str">
        <f t="shared" si="0"/>
        <v/>
      </c>
      <c r="I31" s="51" t="str">
        <f>IF($C31="","",VLOOKUP(基本登録情報!$C$7,登録データ!$I$3:$L$100,3,FALSE))</f>
        <v/>
      </c>
      <c r="J31" s="51" t="str">
        <f>IF(B31="","",VLOOKUP(男子様式!AQ50,登録データ!$AM$2:$AN$48,2,FALSE))</f>
        <v/>
      </c>
      <c r="K31" s="49" t="str">
        <f t="shared" si="1"/>
        <v/>
      </c>
      <c r="L31" s="49" t="str">
        <f>IF(男子様式!$AG108="","",男子様式!$AG108)</f>
        <v/>
      </c>
      <c r="M31" s="49" t="str">
        <f>IF(男子様式!$AG109="","",男子様式!$AG109)</f>
        <v/>
      </c>
      <c r="N31" s="49" t="str">
        <f>IF(男子様式!$AG110="","",男子様式!$AG110)</f>
        <v/>
      </c>
    </row>
    <row r="32" spans="1:14">
      <c r="A32" s="49">
        <v>31</v>
      </c>
      <c r="B32" s="49" t="str">
        <f>IF(男子様式!AL51=0,"",男子様式!AL51)</f>
        <v/>
      </c>
      <c r="C32" s="49" t="str">
        <f>IF(男子様式!$C111="","",IF($B32="@","@",$B32+100000000))</f>
        <v/>
      </c>
      <c r="D32" s="49" t="str">
        <f>IF(B32="","",CONCATENATE(E32," (",男子様式!AO51,")"))</f>
        <v/>
      </c>
      <c r="E32" s="49" t="str">
        <f>IF(男子様式!AL51=0,"",VLOOKUP(男子様式!AL51,男子様式!C51:$V$620,2,FALSE))</f>
        <v/>
      </c>
      <c r="F32" s="49" t="str">
        <f>IF(男子様式!AL51=0,"",VLOOKUP(男子様式!AL51,男子様式!C51:$V$620,5,FALSE))</f>
        <v/>
      </c>
      <c r="G32" s="49" t="str">
        <f>IF(B32="","",CONCATENATE(男子様式!AP51," (",男子様式!AO51,")"))</f>
        <v/>
      </c>
      <c r="H32" s="49" t="str">
        <f t="shared" si="0"/>
        <v/>
      </c>
      <c r="I32" s="51" t="str">
        <f>IF($C32="","",VLOOKUP(基本登録情報!$C$7,登録データ!$I$3:$L$100,3,FALSE))</f>
        <v/>
      </c>
      <c r="J32" s="51" t="str">
        <f>IF(B32="","",VLOOKUP(男子様式!AQ51,登録データ!$AM$2:$AN$48,2,FALSE))</f>
        <v/>
      </c>
      <c r="K32" s="49" t="str">
        <f t="shared" si="1"/>
        <v/>
      </c>
      <c r="L32" s="49" t="str">
        <f>IF(男子様式!$AG111="","",男子様式!$AG111)</f>
        <v/>
      </c>
      <c r="M32" s="49" t="str">
        <f>IF(男子様式!$AG112="","",男子様式!$AG112)</f>
        <v/>
      </c>
      <c r="N32" s="49" t="str">
        <f>IF(男子様式!$AG113="","",男子様式!$AG113)</f>
        <v/>
      </c>
    </row>
    <row r="33" spans="1:14">
      <c r="A33" s="49">
        <v>32</v>
      </c>
      <c r="B33" s="49" t="str">
        <f>IF(男子様式!AL52=0,"",男子様式!AL52)</f>
        <v/>
      </c>
      <c r="C33" s="49" t="str">
        <f>IF(男子様式!$C114="","",IF($B33="@","@",$B33+100000000))</f>
        <v/>
      </c>
      <c r="D33" s="49" t="str">
        <f>IF(B33="","",CONCATENATE(E33," (",男子様式!AO52,")"))</f>
        <v/>
      </c>
      <c r="E33" s="49" t="str">
        <f>IF(男子様式!AL52=0,"",VLOOKUP(男子様式!AL52,男子様式!C52:$V$620,2,FALSE))</f>
        <v/>
      </c>
      <c r="F33" s="49" t="str">
        <f>IF(男子様式!AL52=0,"",VLOOKUP(男子様式!AL52,男子様式!C52:$V$620,5,FALSE))</f>
        <v/>
      </c>
      <c r="G33" s="49" t="str">
        <f>IF(B33="","",CONCATENATE(男子様式!AP52," (",男子様式!AO52,")"))</f>
        <v/>
      </c>
      <c r="H33" s="49" t="str">
        <f t="shared" si="0"/>
        <v/>
      </c>
      <c r="I33" s="51" t="str">
        <f>IF($C33="","",VLOOKUP(基本登録情報!$C$7,登録データ!$I$3:$L$100,3,FALSE))</f>
        <v/>
      </c>
      <c r="J33" s="51" t="str">
        <f>IF(B33="","",VLOOKUP(男子様式!AQ52,登録データ!$AM$2:$AN$48,2,FALSE))</f>
        <v/>
      </c>
      <c r="K33" s="49" t="str">
        <f t="shared" si="1"/>
        <v/>
      </c>
      <c r="L33" s="49" t="str">
        <f>IF(男子様式!$AG114="","",男子様式!$AG114)</f>
        <v/>
      </c>
      <c r="M33" s="49" t="str">
        <f>IF(男子様式!$AG115="","",男子様式!$AG115)</f>
        <v/>
      </c>
      <c r="N33" s="49" t="str">
        <f>IF(男子様式!$AG116="","",男子様式!$AG116)</f>
        <v/>
      </c>
    </row>
    <row r="34" spans="1:14">
      <c r="A34" s="49">
        <v>33</v>
      </c>
      <c r="B34" s="49" t="str">
        <f>IF(男子様式!AL53=0,"",男子様式!AL53)</f>
        <v/>
      </c>
      <c r="C34" s="49" t="str">
        <f>IF(男子様式!$C117="","",IF($B34="@","@",$B34+100000000))</f>
        <v/>
      </c>
      <c r="D34" s="49" t="str">
        <f>IF(B34="","",CONCATENATE(E34," (",男子様式!AO53,")"))</f>
        <v/>
      </c>
      <c r="E34" s="49" t="str">
        <f>IF(男子様式!AL53=0,"",VLOOKUP(男子様式!AL53,男子様式!C53:$V$620,2,FALSE))</f>
        <v/>
      </c>
      <c r="F34" s="49" t="str">
        <f>IF(男子様式!AL53=0,"",VLOOKUP(男子様式!AL53,男子様式!C53:$V$620,5,FALSE))</f>
        <v/>
      </c>
      <c r="G34" s="49" t="str">
        <f>IF(B34="","",CONCATENATE(男子様式!AP53," (",男子様式!AO53,")"))</f>
        <v/>
      </c>
      <c r="H34" s="49" t="str">
        <f t="shared" si="0"/>
        <v/>
      </c>
      <c r="I34" s="51" t="str">
        <f>IF($C34="","",VLOOKUP(基本登録情報!$C$7,登録データ!$I$3:$L$100,3,FALSE))</f>
        <v/>
      </c>
      <c r="J34" s="51" t="str">
        <f>IF(B34="","",VLOOKUP(男子様式!AQ53,登録データ!$AM$2:$AN$48,2,FALSE))</f>
        <v/>
      </c>
      <c r="K34" s="49" t="str">
        <f t="shared" si="1"/>
        <v/>
      </c>
      <c r="L34" s="49" t="str">
        <f>IF(男子様式!$AG117="","",男子様式!$AG117)</f>
        <v/>
      </c>
      <c r="M34" s="49" t="str">
        <f>IF(男子様式!$AG118="","",男子様式!$AG118)</f>
        <v/>
      </c>
      <c r="N34" s="49" t="str">
        <f>IF(男子様式!$AG119="","",男子様式!$AG119)</f>
        <v/>
      </c>
    </row>
    <row r="35" spans="1:14">
      <c r="A35" s="49">
        <v>34</v>
      </c>
      <c r="B35" s="49" t="str">
        <f>IF(男子様式!AL54=0,"",男子様式!AL54)</f>
        <v/>
      </c>
      <c r="C35" s="49" t="str">
        <f>IF(男子様式!$C120="","",IF($B35="@","@",$B35+100000000))</f>
        <v/>
      </c>
      <c r="D35" s="49" t="str">
        <f>IF(B35="","",CONCATENATE(E35," (",男子様式!AO54,")"))</f>
        <v/>
      </c>
      <c r="E35" s="49" t="str">
        <f>IF(男子様式!AL54=0,"",VLOOKUP(男子様式!AL54,男子様式!C54:$V$620,2,FALSE))</f>
        <v/>
      </c>
      <c r="F35" s="49" t="str">
        <f>IF(男子様式!AL54=0,"",VLOOKUP(男子様式!AL54,男子様式!C54:$V$620,5,FALSE))</f>
        <v/>
      </c>
      <c r="G35" s="49" t="str">
        <f>IF(B35="","",CONCATENATE(男子様式!AP54," (",男子様式!AO54,")"))</f>
        <v/>
      </c>
      <c r="H35" s="49" t="str">
        <f t="shared" si="0"/>
        <v/>
      </c>
      <c r="I35" s="51" t="str">
        <f>IF($C35="","",VLOOKUP(基本登録情報!$C$7,登録データ!$I$3:$L$100,3,FALSE))</f>
        <v/>
      </c>
      <c r="J35" s="51" t="str">
        <f>IF(B35="","",VLOOKUP(男子様式!AQ54,登録データ!$AM$2:$AN$48,2,FALSE))</f>
        <v/>
      </c>
      <c r="K35" s="49" t="str">
        <f t="shared" si="1"/>
        <v/>
      </c>
      <c r="L35" s="49" t="str">
        <f>IF(男子様式!$AG120="","",男子様式!$AG120)</f>
        <v/>
      </c>
      <c r="M35" s="49" t="str">
        <f>IF(男子様式!$AG121="","",男子様式!$AG121)</f>
        <v/>
      </c>
      <c r="N35" s="49" t="str">
        <f>IF(男子様式!$AG122="","",男子様式!$AG122)</f>
        <v/>
      </c>
    </row>
    <row r="36" spans="1:14">
      <c r="A36" s="49">
        <v>35</v>
      </c>
      <c r="B36" s="49" t="str">
        <f>IF(男子様式!AL55=0,"",男子様式!AL55)</f>
        <v/>
      </c>
      <c r="C36" s="49" t="str">
        <f>IF(男子様式!$C123="","",IF($B36="@","@",$B36+100000000))</f>
        <v/>
      </c>
      <c r="D36" s="49" t="str">
        <f>IF(B36="","",CONCATENATE(E36," (",男子様式!AO55,")"))</f>
        <v/>
      </c>
      <c r="E36" s="49" t="str">
        <f>IF(男子様式!AL55=0,"",VLOOKUP(男子様式!AL55,男子様式!C55:$V$620,2,FALSE))</f>
        <v/>
      </c>
      <c r="F36" s="49" t="str">
        <f>IF(男子様式!AL55=0,"",VLOOKUP(男子様式!AL55,男子様式!C55:$V$620,5,FALSE))</f>
        <v/>
      </c>
      <c r="G36" s="49" t="str">
        <f>IF(B36="","",CONCATENATE(男子様式!AP55," (",男子様式!AO55,")"))</f>
        <v/>
      </c>
      <c r="H36" s="49" t="str">
        <f t="shared" si="0"/>
        <v/>
      </c>
      <c r="I36" s="51" t="str">
        <f>IF($C36="","",VLOOKUP(基本登録情報!$C$7,登録データ!$I$3:$L$100,3,FALSE))</f>
        <v/>
      </c>
      <c r="J36" s="51" t="str">
        <f>IF(B36="","",VLOOKUP(男子様式!AQ55,登録データ!$AM$2:$AN$48,2,FALSE))</f>
        <v/>
      </c>
      <c r="K36" s="49" t="str">
        <f t="shared" si="1"/>
        <v/>
      </c>
      <c r="L36" s="49" t="str">
        <f>IF(男子様式!$AG123="","",男子様式!$AG123)</f>
        <v/>
      </c>
      <c r="M36" s="49" t="str">
        <f>IF(男子様式!$AG124="","",男子様式!$AG124)</f>
        <v/>
      </c>
      <c r="N36" s="49" t="str">
        <f>IF(男子様式!$AG125="","",男子様式!$AG125)</f>
        <v/>
      </c>
    </row>
    <row r="37" spans="1:14">
      <c r="A37" s="49">
        <v>36</v>
      </c>
      <c r="B37" s="49" t="str">
        <f>IF(男子様式!AL56=0,"",男子様式!AL56)</f>
        <v/>
      </c>
      <c r="C37" s="49" t="str">
        <f>IF(男子様式!$C126="","",IF($B37="@","@",$B37+100000000))</f>
        <v/>
      </c>
      <c r="D37" s="49" t="str">
        <f>IF(B37="","",CONCATENATE(E37," (",男子様式!AO56,")"))</f>
        <v/>
      </c>
      <c r="E37" s="49" t="str">
        <f>IF(男子様式!AL56=0,"",VLOOKUP(男子様式!AL56,男子様式!C56:$V$620,2,FALSE))</f>
        <v/>
      </c>
      <c r="F37" s="49" t="str">
        <f>IF(男子様式!AL56=0,"",VLOOKUP(男子様式!AL56,男子様式!C56:$V$620,5,FALSE))</f>
        <v/>
      </c>
      <c r="G37" s="49" t="str">
        <f>IF(B37="","",CONCATENATE(男子様式!AP56," (",男子様式!AO56,")"))</f>
        <v/>
      </c>
      <c r="H37" s="49" t="str">
        <f t="shared" si="0"/>
        <v/>
      </c>
      <c r="I37" s="51" t="str">
        <f>IF($C37="","",VLOOKUP(基本登録情報!$C$7,登録データ!$I$3:$L$100,3,FALSE))</f>
        <v/>
      </c>
      <c r="J37" s="51" t="str">
        <f>IF(B37="","",VLOOKUP(男子様式!AQ56,登録データ!$AM$2:$AN$48,2,FALSE))</f>
        <v/>
      </c>
      <c r="K37" s="49" t="str">
        <f t="shared" si="1"/>
        <v/>
      </c>
      <c r="L37" s="49" t="str">
        <f>IF(男子様式!$AG126="","",男子様式!$AG126)</f>
        <v/>
      </c>
      <c r="M37" s="49" t="str">
        <f>IF(男子様式!$AG127="","",男子様式!$AG127)</f>
        <v/>
      </c>
      <c r="N37" s="49" t="str">
        <f>IF(男子様式!$AG128="","",男子様式!$AG128)</f>
        <v/>
      </c>
    </row>
    <row r="38" spans="1:14">
      <c r="A38" s="49">
        <v>37</v>
      </c>
      <c r="B38" s="49" t="str">
        <f>IF(男子様式!AL57=0,"",男子様式!AL57)</f>
        <v/>
      </c>
      <c r="C38" s="49" t="str">
        <f>IF(男子様式!$C129="","",IF($B38="@","@",$B38+100000000))</f>
        <v/>
      </c>
      <c r="D38" s="49" t="str">
        <f>IF(B38="","",CONCATENATE(E38," (",男子様式!AO57,")"))</f>
        <v/>
      </c>
      <c r="E38" s="49" t="str">
        <f>IF(男子様式!AL57=0,"",VLOOKUP(男子様式!AL57,男子様式!C57:$V$620,2,FALSE))</f>
        <v/>
      </c>
      <c r="F38" s="49" t="str">
        <f>IF(男子様式!AL57=0,"",VLOOKUP(男子様式!AL57,男子様式!C57:$V$620,5,FALSE))</f>
        <v/>
      </c>
      <c r="G38" s="49" t="str">
        <f>IF(B38="","",CONCATENATE(男子様式!AP57," (",男子様式!AO57,")"))</f>
        <v/>
      </c>
      <c r="H38" s="49" t="str">
        <f t="shared" si="0"/>
        <v/>
      </c>
      <c r="I38" s="51" t="str">
        <f>IF($C38="","",VLOOKUP(基本登録情報!$C$7,登録データ!$I$3:$L$100,3,FALSE))</f>
        <v/>
      </c>
      <c r="J38" s="51" t="str">
        <f>IF(B38="","",VLOOKUP(男子様式!AQ57,登録データ!$AM$2:$AN$48,2,FALSE))</f>
        <v/>
      </c>
      <c r="K38" s="49" t="str">
        <f t="shared" si="1"/>
        <v/>
      </c>
      <c r="L38" s="49" t="str">
        <f>IF(男子様式!$AG129="","",男子様式!$AG129)</f>
        <v/>
      </c>
      <c r="M38" s="49" t="str">
        <f>IF(男子様式!$AG130="","",男子様式!$AG130)</f>
        <v/>
      </c>
      <c r="N38" s="49" t="str">
        <f>IF(男子様式!$AG131="","",男子様式!$AG131)</f>
        <v/>
      </c>
    </row>
    <row r="39" spans="1:14">
      <c r="A39" s="49">
        <v>38</v>
      </c>
      <c r="B39" s="49" t="str">
        <f>IF(男子様式!AL58=0,"",男子様式!AL58)</f>
        <v/>
      </c>
      <c r="C39" s="49" t="str">
        <f>IF(男子様式!$C132="","",IF($B39="@","@",$B39+100000000))</f>
        <v/>
      </c>
      <c r="D39" s="49" t="str">
        <f>IF(B39="","",CONCATENATE(E39," (",男子様式!AO58,")"))</f>
        <v/>
      </c>
      <c r="E39" s="49" t="str">
        <f>IF(男子様式!AL58=0,"",VLOOKUP(男子様式!AL58,男子様式!C58:$V$620,2,FALSE))</f>
        <v/>
      </c>
      <c r="F39" s="49" t="str">
        <f>IF(男子様式!AL58=0,"",VLOOKUP(男子様式!AL58,男子様式!C58:$V$620,5,FALSE))</f>
        <v/>
      </c>
      <c r="G39" s="49" t="str">
        <f>IF(B39="","",CONCATENATE(男子様式!AP58," (",男子様式!AO58,")"))</f>
        <v/>
      </c>
      <c r="H39" s="49" t="str">
        <f t="shared" si="0"/>
        <v/>
      </c>
      <c r="I39" s="51" t="str">
        <f>IF($C39="","",VLOOKUP(基本登録情報!$C$7,登録データ!$I$3:$L$100,3,FALSE))</f>
        <v/>
      </c>
      <c r="J39" s="51" t="str">
        <f>IF(B39="","",VLOOKUP(男子様式!AQ58,登録データ!$AM$2:$AN$48,2,FALSE))</f>
        <v/>
      </c>
      <c r="K39" s="49" t="str">
        <f t="shared" si="1"/>
        <v/>
      </c>
      <c r="L39" s="49" t="str">
        <f>IF(男子様式!$AG132="","",男子様式!$AG132)</f>
        <v/>
      </c>
      <c r="M39" s="49" t="str">
        <f>IF(男子様式!$AG133="","",男子様式!$AG133)</f>
        <v/>
      </c>
      <c r="N39" s="49" t="str">
        <f>IF(男子様式!$AG134="","",男子様式!$AG134)</f>
        <v/>
      </c>
    </row>
    <row r="40" spans="1:14">
      <c r="A40" s="49">
        <v>39</v>
      </c>
      <c r="B40" s="49" t="str">
        <f>IF(男子様式!AL59=0,"",男子様式!AL59)</f>
        <v/>
      </c>
      <c r="C40" s="49" t="str">
        <f>IF(男子様式!$C135="","",IF($B40="@","@",$B40+100000000))</f>
        <v/>
      </c>
      <c r="D40" s="49" t="str">
        <f>IF(B40="","",CONCATENATE(E40," (",男子様式!AO59,")"))</f>
        <v/>
      </c>
      <c r="E40" s="49" t="str">
        <f>IF(男子様式!AL59=0,"",VLOOKUP(男子様式!AL59,男子様式!C59:$V$620,2,FALSE))</f>
        <v/>
      </c>
      <c r="F40" s="49" t="str">
        <f>IF(男子様式!AL59=0,"",VLOOKUP(男子様式!AL59,男子様式!C59:$V$620,5,FALSE))</f>
        <v/>
      </c>
      <c r="G40" s="49" t="str">
        <f>IF(B40="","",CONCATENATE(男子様式!AP59," (",男子様式!AO59,")"))</f>
        <v/>
      </c>
      <c r="H40" s="49" t="str">
        <f t="shared" si="0"/>
        <v/>
      </c>
      <c r="I40" s="51" t="str">
        <f>IF($C40="","",VLOOKUP(基本登録情報!$C$7,登録データ!$I$3:$L$100,3,FALSE))</f>
        <v/>
      </c>
      <c r="J40" s="51" t="str">
        <f>IF(B40="","",VLOOKUP(男子様式!AQ59,登録データ!$AM$2:$AN$48,2,FALSE))</f>
        <v/>
      </c>
      <c r="K40" s="49" t="str">
        <f t="shared" si="1"/>
        <v/>
      </c>
      <c r="L40" s="49" t="str">
        <f>IF(男子様式!$AG135="","",男子様式!$AG135)</f>
        <v/>
      </c>
      <c r="M40" s="49" t="str">
        <f>IF(男子様式!$AG136="","",男子様式!$AG136)</f>
        <v/>
      </c>
      <c r="N40" s="49" t="str">
        <f>IF(男子様式!$AG137="","",男子様式!$AG137)</f>
        <v/>
      </c>
    </row>
    <row r="41" spans="1:14">
      <c r="A41" s="49">
        <v>40</v>
      </c>
      <c r="B41" s="49" t="str">
        <f>IF(男子様式!AL60=0,"",男子様式!AL60)</f>
        <v/>
      </c>
      <c r="C41" s="49" t="str">
        <f>IF(男子様式!$C138="","",IF($B41="@","@",$B41+100000000))</f>
        <v/>
      </c>
      <c r="D41" s="49" t="str">
        <f>IF(B41="","",CONCATENATE(E41," (",男子様式!AO60,")"))</f>
        <v/>
      </c>
      <c r="E41" s="49" t="str">
        <f>IF(男子様式!AL60=0,"",VLOOKUP(男子様式!AL60,男子様式!C60:$V$620,2,FALSE))</f>
        <v/>
      </c>
      <c r="F41" s="49" t="str">
        <f>IF(男子様式!AL60=0,"",VLOOKUP(男子様式!AL60,男子様式!C60:$V$620,5,FALSE))</f>
        <v/>
      </c>
      <c r="G41" s="49" t="str">
        <f>IF(B41="","",CONCATENATE(男子様式!AP60," (",男子様式!AO60,")"))</f>
        <v/>
      </c>
      <c r="H41" s="49" t="str">
        <f t="shared" si="0"/>
        <v/>
      </c>
      <c r="I41" s="51" t="str">
        <f>IF($C41="","",VLOOKUP(基本登録情報!$C$7,登録データ!$I$3:$L$100,3,FALSE))</f>
        <v/>
      </c>
      <c r="J41" s="51" t="str">
        <f>IF(B41="","",VLOOKUP(男子様式!AQ60,登録データ!$AM$2:$AN$48,2,FALSE))</f>
        <v/>
      </c>
      <c r="K41" s="49" t="str">
        <f t="shared" si="1"/>
        <v/>
      </c>
      <c r="L41" s="49" t="str">
        <f>IF(男子様式!$AG138="","",男子様式!$AG138)</f>
        <v/>
      </c>
      <c r="M41" s="49" t="str">
        <f>IF(男子様式!$AG139="","",男子様式!$AG139)</f>
        <v/>
      </c>
      <c r="N41" s="49" t="str">
        <f>IF(男子様式!$AG140="","",男子様式!$AG140)</f>
        <v/>
      </c>
    </row>
    <row r="42" spans="1:14">
      <c r="A42" s="49">
        <v>41</v>
      </c>
      <c r="B42" s="49" t="str">
        <f>IF(男子様式!AL61=0,"",男子様式!AL61)</f>
        <v/>
      </c>
      <c r="C42" s="49" t="str">
        <f>IF(男子様式!$C141="","",IF($B42="@","@",$B42+100000000))</f>
        <v/>
      </c>
      <c r="D42" s="49" t="str">
        <f>IF(B42="","",CONCATENATE(E42," (",男子様式!AO61,")"))</f>
        <v/>
      </c>
      <c r="E42" s="49" t="str">
        <f>IF(男子様式!AL61=0,"",VLOOKUP(男子様式!AL61,男子様式!C61:$V$620,2,FALSE))</f>
        <v/>
      </c>
      <c r="F42" s="49" t="str">
        <f>IF(男子様式!AL61=0,"",VLOOKUP(男子様式!AL61,男子様式!C61:$V$620,5,FALSE))</f>
        <v/>
      </c>
      <c r="G42" s="49" t="str">
        <f>IF(B42="","",CONCATENATE(男子様式!AP61," (",男子様式!AO61,")"))</f>
        <v/>
      </c>
      <c r="H42" s="49" t="str">
        <f t="shared" si="0"/>
        <v/>
      </c>
      <c r="I42" s="51" t="str">
        <f>IF($C42="","",VLOOKUP(基本登録情報!$C$7,登録データ!$I$3:$L$100,3,FALSE))</f>
        <v/>
      </c>
      <c r="J42" s="51" t="str">
        <f>IF(B42="","",VLOOKUP(男子様式!AQ61,登録データ!$AM$2:$AN$48,2,FALSE))</f>
        <v/>
      </c>
      <c r="K42" s="49" t="str">
        <f t="shared" si="1"/>
        <v/>
      </c>
      <c r="L42" s="49" t="str">
        <f>IF(男子様式!$AG141="","",男子様式!$AG141)</f>
        <v/>
      </c>
      <c r="M42" s="49" t="str">
        <f>IF(男子様式!$AG142="","",男子様式!$AG142)</f>
        <v/>
      </c>
      <c r="N42" s="49" t="str">
        <f>IF(男子様式!$AG143="","",男子様式!$AG143)</f>
        <v/>
      </c>
    </row>
    <row r="43" spans="1:14">
      <c r="A43" s="49">
        <v>42</v>
      </c>
      <c r="B43" s="49" t="str">
        <f>IF(男子様式!AL62=0,"",男子様式!AL62)</f>
        <v/>
      </c>
      <c r="C43" s="49" t="str">
        <f>IF(男子様式!$C144="","",IF($B43="@","@",$B43+100000000))</f>
        <v/>
      </c>
      <c r="D43" s="49" t="str">
        <f>IF(B43="","",CONCATENATE(E43," (",男子様式!AO62,")"))</f>
        <v/>
      </c>
      <c r="E43" s="49" t="str">
        <f>IF(男子様式!AL62=0,"",VLOOKUP(男子様式!AL62,男子様式!C62:$V$620,2,FALSE))</f>
        <v/>
      </c>
      <c r="F43" s="49" t="str">
        <f>IF(男子様式!AL62=0,"",VLOOKUP(男子様式!AL62,男子様式!C62:$V$620,5,FALSE))</f>
        <v/>
      </c>
      <c r="G43" s="49" t="str">
        <f>IF(B43="","",CONCATENATE(男子様式!AP62," (",男子様式!AO62,")"))</f>
        <v/>
      </c>
      <c r="H43" s="49" t="str">
        <f t="shared" si="0"/>
        <v/>
      </c>
      <c r="I43" s="51" t="str">
        <f>IF($C43="","",VLOOKUP(基本登録情報!$C$7,登録データ!$I$3:$L$100,3,FALSE))</f>
        <v/>
      </c>
      <c r="J43" s="51" t="str">
        <f>IF(B43="","",VLOOKUP(男子様式!AQ62,登録データ!$AM$2:$AN$48,2,FALSE))</f>
        <v/>
      </c>
      <c r="K43" s="49" t="str">
        <f t="shared" si="1"/>
        <v/>
      </c>
      <c r="L43" s="49" t="str">
        <f>IF(男子様式!$AG144="","",男子様式!$AG144)</f>
        <v/>
      </c>
      <c r="M43" s="49" t="str">
        <f>IF(男子様式!$AG145="","",男子様式!$AG145)</f>
        <v/>
      </c>
      <c r="N43" s="49" t="str">
        <f>IF(男子様式!$AG146="","",男子様式!$AG146)</f>
        <v/>
      </c>
    </row>
    <row r="44" spans="1:14">
      <c r="A44" s="49">
        <v>43</v>
      </c>
      <c r="B44" s="49" t="str">
        <f>IF(男子様式!AL63=0,"",男子様式!AL63)</f>
        <v/>
      </c>
      <c r="C44" s="49" t="str">
        <f>IF(男子様式!$C147="","",IF($B44="@","@",$B44+100000000))</f>
        <v/>
      </c>
      <c r="D44" s="49" t="str">
        <f>IF(B44="","",CONCATENATE(E44," (",男子様式!AO63,")"))</f>
        <v/>
      </c>
      <c r="E44" s="49" t="str">
        <f>IF(男子様式!AL63=0,"",VLOOKUP(男子様式!AL63,男子様式!C63:$V$620,2,FALSE))</f>
        <v/>
      </c>
      <c r="F44" s="49" t="str">
        <f>IF(男子様式!AL63=0,"",VLOOKUP(男子様式!AL63,男子様式!C63:$V$620,5,FALSE))</f>
        <v/>
      </c>
      <c r="G44" s="49" t="str">
        <f>IF(B44="","",CONCATENATE(男子様式!AP63," (",男子様式!AO63,")"))</f>
        <v/>
      </c>
      <c r="H44" s="49" t="str">
        <f t="shared" si="0"/>
        <v/>
      </c>
      <c r="I44" s="51" t="str">
        <f>IF($C44="","",VLOOKUP(基本登録情報!$C$7,登録データ!$I$3:$L$100,3,FALSE))</f>
        <v/>
      </c>
      <c r="J44" s="51" t="str">
        <f>IF(B44="","",VLOOKUP(男子様式!AQ63,登録データ!$AM$2:$AN$48,2,FALSE))</f>
        <v/>
      </c>
      <c r="K44" s="49" t="str">
        <f t="shared" si="1"/>
        <v/>
      </c>
      <c r="L44" s="49" t="str">
        <f>IF(男子様式!$AG147="","",男子様式!$AG147)</f>
        <v/>
      </c>
      <c r="M44" s="49" t="str">
        <f>IF(男子様式!$AG148="","",男子様式!$AG148)</f>
        <v/>
      </c>
      <c r="N44" s="49" t="str">
        <f>IF(男子様式!$AG149="","",男子様式!$AG149)</f>
        <v/>
      </c>
    </row>
    <row r="45" spans="1:14">
      <c r="A45" s="49">
        <v>44</v>
      </c>
      <c r="B45" s="49" t="str">
        <f>IF(男子様式!AL64=0,"",男子様式!AL64)</f>
        <v/>
      </c>
      <c r="C45" s="49" t="str">
        <f>IF(男子様式!$C150="","",IF($B45="@","@",$B45+100000000))</f>
        <v/>
      </c>
      <c r="D45" s="49" t="str">
        <f>IF(B45="","",CONCATENATE(E45," (",男子様式!AO64,")"))</f>
        <v/>
      </c>
      <c r="E45" s="49" t="str">
        <f>IF(男子様式!AL64=0,"",VLOOKUP(男子様式!AL64,男子様式!C64:$V$620,2,FALSE))</f>
        <v/>
      </c>
      <c r="F45" s="49" t="str">
        <f>IF(男子様式!AL64=0,"",VLOOKUP(男子様式!AL64,男子様式!C64:$V$620,5,FALSE))</f>
        <v/>
      </c>
      <c r="G45" s="49" t="str">
        <f>IF(B45="","",CONCATENATE(男子様式!AP64," (",男子様式!AO64,")"))</f>
        <v/>
      </c>
      <c r="H45" s="49" t="str">
        <f t="shared" si="0"/>
        <v/>
      </c>
      <c r="I45" s="51" t="str">
        <f>IF($C45="","",VLOOKUP(基本登録情報!$C$7,登録データ!$I$3:$L$100,3,FALSE))</f>
        <v/>
      </c>
      <c r="J45" s="51" t="str">
        <f>IF(B45="","",VLOOKUP(男子様式!AQ64,登録データ!$AM$2:$AN$48,2,FALSE))</f>
        <v/>
      </c>
      <c r="K45" s="49" t="str">
        <f t="shared" si="1"/>
        <v/>
      </c>
      <c r="L45" s="49" t="str">
        <f>IF(男子様式!$AG150="","",男子様式!$AG150)</f>
        <v/>
      </c>
      <c r="M45" s="49" t="str">
        <f>IF(男子様式!$AG151="","",男子様式!$AG151)</f>
        <v/>
      </c>
      <c r="N45" s="49" t="str">
        <f>IF(男子様式!$AG152="","",男子様式!$AG152)</f>
        <v/>
      </c>
    </row>
    <row r="46" spans="1:14">
      <c r="A46" s="49">
        <v>45</v>
      </c>
      <c r="B46" s="49" t="str">
        <f>IF(男子様式!AL65=0,"",男子様式!AL65)</f>
        <v/>
      </c>
      <c r="C46" s="49" t="str">
        <f>IF(男子様式!$C153="","",IF($B46="@","@",$B46+100000000))</f>
        <v/>
      </c>
      <c r="D46" s="49" t="str">
        <f>IF(B46="","",CONCATENATE(E46," (",男子様式!AO65,")"))</f>
        <v/>
      </c>
      <c r="E46" s="49" t="str">
        <f>IF(男子様式!AL65=0,"",VLOOKUP(男子様式!AL65,男子様式!C65:$V$620,2,FALSE))</f>
        <v/>
      </c>
      <c r="F46" s="49" t="str">
        <f>IF(男子様式!AL65=0,"",VLOOKUP(男子様式!AL65,男子様式!C65:$V$620,5,FALSE))</f>
        <v/>
      </c>
      <c r="G46" s="49" t="str">
        <f>IF(B46="","",CONCATENATE(男子様式!AP65," (",男子様式!AO65,")"))</f>
        <v/>
      </c>
      <c r="H46" s="49" t="str">
        <f t="shared" si="0"/>
        <v/>
      </c>
      <c r="I46" s="51" t="str">
        <f>IF($C46="","",VLOOKUP(基本登録情報!$C$7,登録データ!$I$3:$L$100,3,FALSE))</f>
        <v/>
      </c>
      <c r="J46" s="51" t="str">
        <f>IF(B46="","",VLOOKUP(男子様式!AQ65,登録データ!$AM$2:$AN$48,2,FALSE))</f>
        <v/>
      </c>
      <c r="K46" s="49" t="str">
        <f t="shared" si="1"/>
        <v/>
      </c>
      <c r="L46" s="49" t="str">
        <f>IF(男子様式!$AG153="","",男子様式!$AG153)</f>
        <v/>
      </c>
      <c r="M46" s="49" t="str">
        <f>IF(男子様式!$AG154="","",男子様式!$AG154)</f>
        <v/>
      </c>
      <c r="N46" s="49" t="str">
        <f>IF(男子様式!$AG155="","",男子様式!$AG155)</f>
        <v/>
      </c>
    </row>
    <row r="47" spans="1:14">
      <c r="A47" s="49">
        <v>46</v>
      </c>
      <c r="B47" s="49" t="str">
        <f>IF(男子様式!AL66=0,"",男子様式!AL66)</f>
        <v/>
      </c>
      <c r="C47" s="49" t="str">
        <f>IF(男子様式!$C156="","",IF($B47="@","@",$B47+100000000))</f>
        <v/>
      </c>
      <c r="D47" s="49" t="str">
        <f>IF(B47="","",CONCATENATE(E47," (",男子様式!AO66,")"))</f>
        <v/>
      </c>
      <c r="E47" s="49" t="str">
        <f>IF(男子様式!AL66=0,"",VLOOKUP(男子様式!AL66,男子様式!C66:$V$620,2,FALSE))</f>
        <v/>
      </c>
      <c r="F47" s="49" t="str">
        <f>IF(男子様式!AL66=0,"",VLOOKUP(男子様式!AL66,男子様式!C66:$V$620,5,FALSE))</f>
        <v/>
      </c>
      <c r="G47" s="49" t="str">
        <f>IF(B47="","",CONCATENATE(男子様式!AP66," (",男子様式!AO66,")"))</f>
        <v/>
      </c>
      <c r="H47" s="49" t="str">
        <f t="shared" si="0"/>
        <v/>
      </c>
      <c r="I47" s="51" t="str">
        <f>IF($C47="","",VLOOKUP(基本登録情報!$C$7,登録データ!$I$3:$L$100,3,FALSE))</f>
        <v/>
      </c>
      <c r="J47" s="51" t="str">
        <f>IF(B47="","",VLOOKUP(男子様式!AQ66,登録データ!$AM$2:$AN$48,2,FALSE))</f>
        <v/>
      </c>
      <c r="K47" s="49" t="str">
        <f t="shared" si="1"/>
        <v/>
      </c>
      <c r="L47" s="49" t="str">
        <f>IF(男子様式!$AG156="","",男子様式!$AG156)</f>
        <v/>
      </c>
      <c r="M47" s="49" t="str">
        <f>IF(男子様式!$AG157="","",男子様式!$AG157)</f>
        <v/>
      </c>
      <c r="N47" s="49" t="str">
        <f>IF(男子様式!$AG158="","",男子様式!$AG158)</f>
        <v/>
      </c>
    </row>
    <row r="48" spans="1:14">
      <c r="A48" s="49">
        <v>47</v>
      </c>
      <c r="B48" s="49" t="str">
        <f>IF(男子様式!AL67=0,"",男子様式!AL67)</f>
        <v/>
      </c>
      <c r="C48" s="49" t="str">
        <f>IF(男子様式!$C159="","",IF($B48="@","@",$B48+100000000))</f>
        <v/>
      </c>
      <c r="D48" s="49" t="str">
        <f>IF(B48="","",CONCATENATE(E48," (",男子様式!AO67,")"))</f>
        <v/>
      </c>
      <c r="E48" s="49" t="str">
        <f>IF(男子様式!AL67=0,"",VLOOKUP(男子様式!AL67,男子様式!C67:$V$620,2,FALSE))</f>
        <v/>
      </c>
      <c r="F48" s="49" t="str">
        <f>IF(男子様式!AL67=0,"",VLOOKUP(男子様式!AL67,男子様式!C67:$V$620,5,FALSE))</f>
        <v/>
      </c>
      <c r="G48" s="49" t="str">
        <f>IF(B48="","",CONCATENATE(男子様式!AP67," (",男子様式!AO67,")"))</f>
        <v/>
      </c>
      <c r="H48" s="49" t="str">
        <f t="shared" si="0"/>
        <v/>
      </c>
      <c r="I48" s="51" t="str">
        <f>IF($C48="","",VLOOKUP(基本登録情報!$C$7,登録データ!$I$3:$L$100,3,FALSE))</f>
        <v/>
      </c>
      <c r="J48" s="51" t="str">
        <f>IF(B48="","",VLOOKUP(男子様式!AQ67,登録データ!$AM$2:$AN$48,2,FALSE))</f>
        <v/>
      </c>
      <c r="K48" s="49" t="str">
        <f t="shared" si="1"/>
        <v/>
      </c>
      <c r="L48" s="49" t="str">
        <f>IF(男子様式!$AG159="","",男子様式!$AG159)</f>
        <v/>
      </c>
      <c r="M48" s="49" t="str">
        <f>IF(男子様式!$AG160="","",男子様式!$AG160)</f>
        <v/>
      </c>
      <c r="N48" s="49" t="str">
        <f>IF(男子様式!$AG161="","",男子様式!$AG161)</f>
        <v/>
      </c>
    </row>
    <row r="49" spans="1:14">
      <c r="A49" s="49">
        <v>48</v>
      </c>
      <c r="B49" s="49" t="str">
        <f>IF(男子様式!AL68=0,"",男子様式!AL68)</f>
        <v/>
      </c>
      <c r="C49" s="49" t="str">
        <f>IF(男子様式!$C162="","",IF($B49="@","@",$B49+100000000))</f>
        <v/>
      </c>
      <c r="D49" s="49" t="str">
        <f>IF(B49="","",CONCATENATE(E49," (",男子様式!AO68,")"))</f>
        <v/>
      </c>
      <c r="E49" s="49" t="str">
        <f>IF(男子様式!AL68=0,"",VLOOKUP(男子様式!AL68,男子様式!C68:$V$620,2,FALSE))</f>
        <v/>
      </c>
      <c r="F49" s="49" t="str">
        <f>IF(男子様式!AL68=0,"",VLOOKUP(男子様式!AL68,男子様式!C68:$V$620,5,FALSE))</f>
        <v/>
      </c>
      <c r="G49" s="49" t="str">
        <f>IF(B49="","",CONCATENATE(男子様式!AP68," (",男子様式!AO68,")"))</f>
        <v/>
      </c>
      <c r="H49" s="49" t="str">
        <f t="shared" si="0"/>
        <v/>
      </c>
      <c r="I49" s="51" t="str">
        <f>IF($C49="","",VLOOKUP(基本登録情報!$C$7,登録データ!$I$3:$L$100,3,FALSE))</f>
        <v/>
      </c>
      <c r="J49" s="51" t="str">
        <f>IF(B49="","",VLOOKUP(男子様式!AQ68,登録データ!$AM$2:$AN$48,2,FALSE))</f>
        <v/>
      </c>
      <c r="K49" s="49" t="str">
        <f t="shared" si="1"/>
        <v/>
      </c>
      <c r="L49" s="49" t="str">
        <f>IF(男子様式!$AG162="","",男子様式!$AG162)</f>
        <v/>
      </c>
      <c r="M49" s="49" t="str">
        <f>IF(男子様式!$AG163="","",男子様式!$AG163)</f>
        <v/>
      </c>
      <c r="N49" s="49" t="str">
        <f>IF(男子様式!$AG164="","",男子様式!$AG164)</f>
        <v/>
      </c>
    </row>
    <row r="50" spans="1:14">
      <c r="A50" s="49">
        <v>49</v>
      </c>
      <c r="B50" s="49" t="str">
        <f>IF(男子様式!AL69=0,"",男子様式!AL69)</f>
        <v/>
      </c>
      <c r="C50" s="49" t="str">
        <f>IF(男子様式!$C165="","",IF($B50="@","@",$B50+100000000))</f>
        <v/>
      </c>
      <c r="D50" s="49" t="str">
        <f>IF(B50="","",CONCATENATE(E50," (",男子様式!AO69,")"))</f>
        <v/>
      </c>
      <c r="E50" s="49" t="str">
        <f>IF(男子様式!AL69=0,"",VLOOKUP(男子様式!AL69,男子様式!C69:$V$620,2,FALSE))</f>
        <v/>
      </c>
      <c r="F50" s="49" t="str">
        <f>IF(男子様式!AL69=0,"",VLOOKUP(男子様式!AL69,男子様式!C69:$V$620,5,FALSE))</f>
        <v/>
      </c>
      <c r="G50" s="49" t="str">
        <f>IF(B50="","",CONCATENATE(男子様式!AP69," (",男子様式!AO69,")"))</f>
        <v/>
      </c>
      <c r="H50" s="49" t="str">
        <f t="shared" si="0"/>
        <v/>
      </c>
      <c r="I50" s="51" t="str">
        <f>IF($C50="","",VLOOKUP(基本登録情報!$C$7,登録データ!$I$3:$L$100,3,FALSE))</f>
        <v/>
      </c>
      <c r="J50" s="51" t="str">
        <f>IF(B50="","",VLOOKUP(男子様式!AQ69,登録データ!$AM$2:$AN$48,2,FALSE))</f>
        <v/>
      </c>
      <c r="K50" s="49" t="str">
        <f t="shared" si="1"/>
        <v/>
      </c>
      <c r="L50" s="49" t="str">
        <f>IF(男子様式!$AG165="","",男子様式!$AG165)</f>
        <v/>
      </c>
      <c r="M50" s="49" t="str">
        <f>IF(男子様式!$AG166="","",男子様式!$AG166)</f>
        <v/>
      </c>
      <c r="N50" s="49" t="str">
        <f>IF(男子様式!$AG167="","",男子様式!$AG167)</f>
        <v/>
      </c>
    </row>
    <row r="51" spans="1:14">
      <c r="A51" s="49">
        <v>50</v>
      </c>
      <c r="B51" s="49" t="str">
        <f>IF(男子様式!AL70=0,"",男子様式!AL70)</f>
        <v/>
      </c>
      <c r="C51" s="49" t="str">
        <f>IF(男子様式!$C168="","",IF($B51="@","@",$B51+100000000))</f>
        <v/>
      </c>
      <c r="D51" s="49" t="str">
        <f>IF(B51="","",CONCATENATE(E51," (",男子様式!AO70,")"))</f>
        <v/>
      </c>
      <c r="E51" s="49" t="str">
        <f>IF(男子様式!AL70=0,"",VLOOKUP(男子様式!AL70,男子様式!C70:$V$620,2,FALSE))</f>
        <v/>
      </c>
      <c r="F51" s="49" t="str">
        <f>IF(男子様式!AL70=0,"",VLOOKUP(男子様式!AL70,男子様式!C70:$V$620,5,FALSE))</f>
        <v/>
      </c>
      <c r="G51" s="49" t="str">
        <f>IF(B51="","",CONCATENATE(男子様式!AP70," (",男子様式!AO70,")"))</f>
        <v/>
      </c>
      <c r="H51" s="49" t="str">
        <f t="shared" si="0"/>
        <v/>
      </c>
      <c r="I51" s="51" t="str">
        <f>IF($C51="","",VLOOKUP(基本登録情報!$C$7,登録データ!$I$3:$L$100,3,FALSE))</f>
        <v/>
      </c>
      <c r="J51" s="51" t="str">
        <f>IF(B51="","",VLOOKUP(男子様式!AQ70,登録データ!$AM$2:$AN$48,2,FALSE))</f>
        <v/>
      </c>
      <c r="K51" s="49" t="str">
        <f t="shared" si="1"/>
        <v/>
      </c>
      <c r="L51" s="49" t="str">
        <f>IF(男子様式!$AG168="","",男子様式!$AG168)</f>
        <v/>
      </c>
      <c r="M51" s="49" t="str">
        <f>IF(男子様式!$AG169="","",男子様式!$AG169)</f>
        <v/>
      </c>
      <c r="N51" s="49" t="str">
        <f>IF(男子様式!$AG170="","",男子様式!$AG170)</f>
        <v/>
      </c>
    </row>
    <row r="52" spans="1:14">
      <c r="A52" s="49">
        <v>51</v>
      </c>
      <c r="B52" s="49" t="str">
        <f>IF(男子様式!AL71=0,"",男子様式!AL71)</f>
        <v/>
      </c>
      <c r="C52" s="49" t="str">
        <f>IF(男子様式!$C171="","",IF($B52="@","@",$B52+100000000))</f>
        <v/>
      </c>
      <c r="D52" s="49" t="str">
        <f>IF(B52="","",CONCATENATE(E52," (",男子様式!AO71,")"))</f>
        <v/>
      </c>
      <c r="E52" s="49" t="str">
        <f>IF(男子様式!AL71=0,"",VLOOKUP(男子様式!AL71,男子様式!C71:$V$620,2,FALSE))</f>
        <v/>
      </c>
      <c r="F52" s="49" t="str">
        <f>IF(男子様式!AL71=0,"",VLOOKUP(男子様式!AL71,男子様式!C71:$V$620,5,FALSE))</f>
        <v/>
      </c>
      <c r="G52" s="49" t="str">
        <f>IF(B52="","",CONCATENATE(男子様式!AP71," (",男子様式!AO71,")"))</f>
        <v/>
      </c>
      <c r="H52" s="49" t="str">
        <f t="shared" si="0"/>
        <v/>
      </c>
      <c r="I52" s="51" t="str">
        <f>IF($C52="","",VLOOKUP(基本登録情報!$C$7,登録データ!$I$3:$L$100,3,FALSE))</f>
        <v/>
      </c>
      <c r="J52" s="51" t="str">
        <f>IF(B52="","",VLOOKUP(男子様式!AQ71,登録データ!$AM$2:$AN$48,2,FALSE))</f>
        <v/>
      </c>
      <c r="K52" s="49" t="str">
        <f t="shared" si="1"/>
        <v/>
      </c>
      <c r="L52" s="49" t="str">
        <f>IF(男子様式!$AG171="","",男子様式!$AG171)</f>
        <v/>
      </c>
      <c r="M52" s="49" t="str">
        <f>IF(男子様式!$AG172="","",男子様式!$AG172)</f>
        <v/>
      </c>
      <c r="N52" s="49" t="str">
        <f>IF(男子様式!$AG173="","",男子様式!$AG173)</f>
        <v/>
      </c>
    </row>
    <row r="53" spans="1:14">
      <c r="A53" s="49">
        <v>52</v>
      </c>
      <c r="B53" s="49" t="str">
        <f>IF(男子様式!AL72=0,"",男子様式!AL72)</f>
        <v/>
      </c>
      <c r="C53" s="49" t="str">
        <f>IF(男子様式!$C174="","",IF($B53="@","@",$B53+100000000))</f>
        <v/>
      </c>
      <c r="D53" s="49" t="str">
        <f>IF(B53="","",CONCATENATE(E53," (",男子様式!AO72,")"))</f>
        <v/>
      </c>
      <c r="E53" s="49" t="str">
        <f>IF(男子様式!AL72=0,"",VLOOKUP(男子様式!AL72,男子様式!C72:$V$620,2,FALSE))</f>
        <v/>
      </c>
      <c r="F53" s="49" t="str">
        <f>IF(男子様式!AL72=0,"",VLOOKUP(男子様式!AL72,男子様式!C72:$V$620,5,FALSE))</f>
        <v/>
      </c>
      <c r="G53" s="49" t="str">
        <f>IF(B53="","",CONCATENATE(男子様式!AP72," (",男子様式!AO72,")"))</f>
        <v/>
      </c>
      <c r="H53" s="49" t="str">
        <f t="shared" si="0"/>
        <v/>
      </c>
      <c r="I53" s="51" t="str">
        <f>IF($C53="","",VLOOKUP(基本登録情報!$C$7,登録データ!$I$3:$L$100,3,FALSE))</f>
        <v/>
      </c>
      <c r="J53" s="51" t="str">
        <f>IF(B53="","",VLOOKUP(男子様式!AQ72,登録データ!$AM$2:$AN$48,2,FALSE))</f>
        <v/>
      </c>
      <c r="K53" s="49" t="str">
        <f t="shared" si="1"/>
        <v/>
      </c>
      <c r="L53" s="49" t="str">
        <f>IF(男子様式!$AG174="","",男子様式!$AG174)</f>
        <v/>
      </c>
      <c r="M53" s="49" t="str">
        <f>IF(男子様式!$AG175="","",男子様式!$AG175)</f>
        <v/>
      </c>
      <c r="N53" s="49" t="str">
        <f>IF(男子様式!$AG176="","",男子様式!$AG176)</f>
        <v/>
      </c>
    </row>
    <row r="54" spans="1:14">
      <c r="A54" s="49">
        <v>53</v>
      </c>
      <c r="B54" s="49" t="str">
        <f>IF(男子様式!AL73=0,"",男子様式!AL73)</f>
        <v/>
      </c>
      <c r="C54" s="49" t="str">
        <f>IF(男子様式!$C177="","",IF($B54="@","@",$B54+100000000))</f>
        <v/>
      </c>
      <c r="D54" s="49" t="str">
        <f>IF(B54="","",CONCATENATE(E54," (",男子様式!AO73,")"))</f>
        <v/>
      </c>
      <c r="E54" s="49" t="str">
        <f>IF(男子様式!AL73=0,"",VLOOKUP(男子様式!AL73,男子様式!C73:$V$620,2,FALSE))</f>
        <v/>
      </c>
      <c r="F54" s="49" t="str">
        <f>IF(男子様式!AL73=0,"",VLOOKUP(男子様式!AL73,男子様式!C73:$V$620,5,FALSE))</f>
        <v/>
      </c>
      <c r="G54" s="49" t="str">
        <f>IF(B54="","",CONCATENATE(男子様式!AP73," (",男子様式!AO73,")"))</f>
        <v/>
      </c>
      <c r="H54" s="49" t="str">
        <f t="shared" si="0"/>
        <v/>
      </c>
      <c r="I54" s="51" t="str">
        <f>IF($C54="","",VLOOKUP(基本登録情報!$C$7,登録データ!$I$3:$L$100,3,FALSE))</f>
        <v/>
      </c>
      <c r="J54" s="51" t="str">
        <f>IF(B54="","",VLOOKUP(男子様式!AQ73,登録データ!$AM$2:$AN$48,2,FALSE))</f>
        <v/>
      </c>
      <c r="K54" s="49" t="str">
        <f t="shared" si="1"/>
        <v/>
      </c>
      <c r="L54" s="49" t="str">
        <f>IF(男子様式!$AG177="","",男子様式!$AG177)</f>
        <v/>
      </c>
      <c r="M54" s="49" t="str">
        <f>IF(男子様式!$AG178="","",男子様式!$AG178)</f>
        <v/>
      </c>
      <c r="N54" s="49" t="str">
        <f>IF(男子様式!$AG179="","",男子様式!$AG179)</f>
        <v/>
      </c>
    </row>
    <row r="55" spans="1:14">
      <c r="A55" s="49">
        <v>54</v>
      </c>
      <c r="B55" s="49" t="str">
        <f>IF(男子様式!AL74=0,"",男子様式!AL74)</f>
        <v/>
      </c>
      <c r="C55" s="49" t="str">
        <f>IF(男子様式!$C180="","",IF($B55="@","@",$B55+100000000))</f>
        <v/>
      </c>
      <c r="D55" s="49" t="str">
        <f>IF(B55="","",CONCATENATE(E55," (",男子様式!AO74,")"))</f>
        <v/>
      </c>
      <c r="E55" s="49" t="str">
        <f>IF(男子様式!AL74=0,"",VLOOKUP(男子様式!AL74,男子様式!C74:$V$620,2,FALSE))</f>
        <v/>
      </c>
      <c r="F55" s="49" t="str">
        <f>IF(男子様式!AL74=0,"",VLOOKUP(男子様式!AL74,男子様式!C74:$V$620,5,FALSE))</f>
        <v/>
      </c>
      <c r="G55" s="49" t="str">
        <f>IF(B55="","",CONCATENATE(男子様式!AP74," (",男子様式!AO74,")"))</f>
        <v/>
      </c>
      <c r="H55" s="49" t="str">
        <f t="shared" si="0"/>
        <v/>
      </c>
      <c r="I55" s="51" t="str">
        <f>IF($C55="","",VLOOKUP(基本登録情報!$C$7,登録データ!$I$3:$L$100,3,FALSE))</f>
        <v/>
      </c>
      <c r="J55" s="51" t="str">
        <f>IF(B55="","",VLOOKUP(男子様式!AQ74,登録データ!$AM$2:$AN$48,2,FALSE))</f>
        <v/>
      </c>
      <c r="K55" s="49" t="str">
        <f t="shared" si="1"/>
        <v/>
      </c>
      <c r="L55" s="49" t="str">
        <f>IF(男子様式!$AG180="","",男子様式!$AG180)</f>
        <v/>
      </c>
      <c r="M55" s="49" t="str">
        <f>IF(男子様式!$AG181="","",男子様式!$AG181)</f>
        <v/>
      </c>
      <c r="N55" s="49" t="str">
        <f>IF(男子様式!$AG182="","",男子様式!$AG182)</f>
        <v/>
      </c>
    </row>
    <row r="56" spans="1:14">
      <c r="A56" s="49">
        <v>55</v>
      </c>
      <c r="B56" s="49" t="str">
        <f>IF(男子様式!AL75=0,"",男子様式!AL75)</f>
        <v/>
      </c>
      <c r="C56" s="49" t="str">
        <f>IF(男子様式!$C183="","",IF($B56="@","@",$B56+100000000))</f>
        <v/>
      </c>
      <c r="D56" s="49" t="str">
        <f>IF(B56="","",CONCATENATE(E56," (",男子様式!AO75,")"))</f>
        <v/>
      </c>
      <c r="E56" s="49" t="str">
        <f>IF(男子様式!AL75=0,"",VLOOKUP(男子様式!AL75,男子様式!C75:$V$620,2,FALSE))</f>
        <v/>
      </c>
      <c r="F56" s="49" t="str">
        <f>IF(男子様式!AL75=0,"",VLOOKUP(男子様式!AL75,男子様式!C75:$V$620,5,FALSE))</f>
        <v/>
      </c>
      <c r="G56" s="49" t="str">
        <f>IF(B56="","",CONCATENATE(男子様式!AP75," (",男子様式!AO75,")"))</f>
        <v/>
      </c>
      <c r="H56" s="49" t="str">
        <f t="shared" si="0"/>
        <v/>
      </c>
      <c r="I56" s="51" t="str">
        <f>IF($C56="","",VLOOKUP(基本登録情報!$C$7,登録データ!$I$3:$L$100,3,FALSE))</f>
        <v/>
      </c>
      <c r="J56" s="51" t="str">
        <f>IF(B56="","",VLOOKUP(男子様式!AQ75,登録データ!$AM$2:$AN$48,2,FALSE))</f>
        <v/>
      </c>
      <c r="K56" s="49" t="str">
        <f t="shared" si="1"/>
        <v/>
      </c>
      <c r="L56" s="49" t="str">
        <f>IF(男子様式!$AG183="","",男子様式!$AG183)</f>
        <v/>
      </c>
      <c r="M56" s="49" t="str">
        <f>IF(男子様式!$AG184="","",男子様式!$AG184)</f>
        <v/>
      </c>
      <c r="N56" s="49" t="str">
        <f>IF(男子様式!$AG185="","",男子様式!$AG185)</f>
        <v/>
      </c>
    </row>
    <row r="57" spans="1:14">
      <c r="A57" s="49">
        <v>56</v>
      </c>
      <c r="B57" s="49" t="str">
        <f>IF(男子様式!AL76=0,"",男子様式!AL76)</f>
        <v/>
      </c>
      <c r="C57" s="49" t="str">
        <f>IF(男子様式!$C186="","",IF($B57="@","@",$B57+100000000))</f>
        <v/>
      </c>
      <c r="D57" s="49" t="str">
        <f>IF(B57="","",CONCATENATE(E57," (",男子様式!AO76,")"))</f>
        <v/>
      </c>
      <c r="E57" s="49" t="str">
        <f>IF(男子様式!AL76=0,"",VLOOKUP(男子様式!AL76,男子様式!C76:$V$620,2,FALSE))</f>
        <v/>
      </c>
      <c r="F57" s="49" t="str">
        <f>IF(男子様式!AL76=0,"",VLOOKUP(男子様式!AL76,男子様式!C76:$V$620,5,FALSE))</f>
        <v/>
      </c>
      <c r="G57" s="49" t="str">
        <f>IF(B57="","",CONCATENATE(男子様式!AP76," (",男子様式!AO76,")"))</f>
        <v/>
      </c>
      <c r="H57" s="49" t="str">
        <f t="shared" si="0"/>
        <v/>
      </c>
      <c r="I57" s="51" t="str">
        <f>IF($C57="","",VLOOKUP(基本登録情報!$C$7,登録データ!$I$3:$L$100,3,FALSE))</f>
        <v/>
      </c>
      <c r="J57" s="51" t="str">
        <f>IF(B57="","",VLOOKUP(男子様式!AQ76,登録データ!$AM$2:$AN$48,2,FALSE))</f>
        <v/>
      </c>
      <c r="K57" s="49" t="str">
        <f t="shared" si="1"/>
        <v/>
      </c>
      <c r="L57" s="49" t="str">
        <f>IF(男子様式!$AG186="","",男子様式!$AG186)</f>
        <v/>
      </c>
      <c r="M57" s="49" t="str">
        <f>IF(男子様式!$AG187="","",男子様式!$AG187)</f>
        <v/>
      </c>
      <c r="N57" s="49" t="str">
        <f>IF(男子様式!$AG188="","",男子様式!$AG188)</f>
        <v/>
      </c>
    </row>
    <row r="58" spans="1:14">
      <c r="A58" s="49">
        <v>57</v>
      </c>
      <c r="B58" s="49" t="str">
        <f>IF(男子様式!AL77=0,"",男子様式!AL77)</f>
        <v/>
      </c>
      <c r="C58" s="49" t="str">
        <f>IF(男子様式!$C189="","",IF($B58="@","@",$B58+100000000))</f>
        <v/>
      </c>
      <c r="D58" s="49" t="str">
        <f>IF(B58="","",CONCATENATE(E58," (",男子様式!AO77,")"))</f>
        <v/>
      </c>
      <c r="E58" s="49" t="str">
        <f>IF(男子様式!AL77=0,"",VLOOKUP(男子様式!AL77,男子様式!C77:$V$620,2,FALSE))</f>
        <v/>
      </c>
      <c r="F58" s="49" t="str">
        <f>IF(男子様式!AL77=0,"",VLOOKUP(男子様式!AL77,男子様式!C77:$V$620,5,FALSE))</f>
        <v/>
      </c>
      <c r="G58" s="49" t="str">
        <f>IF(B58="","",CONCATENATE(男子様式!AP77," (",男子様式!AO77,")"))</f>
        <v/>
      </c>
      <c r="H58" s="49" t="str">
        <f t="shared" si="0"/>
        <v/>
      </c>
      <c r="I58" s="51" t="str">
        <f>IF($C58="","",VLOOKUP(基本登録情報!$C$7,登録データ!$I$3:$L$100,3,FALSE))</f>
        <v/>
      </c>
      <c r="J58" s="51" t="str">
        <f>IF(B58="","",VLOOKUP(男子様式!AQ77,登録データ!$AM$2:$AN$48,2,FALSE))</f>
        <v/>
      </c>
      <c r="K58" s="49" t="str">
        <f t="shared" si="1"/>
        <v/>
      </c>
      <c r="L58" s="49" t="str">
        <f>IF(男子様式!$AG189="","",男子様式!$AG189)</f>
        <v/>
      </c>
      <c r="M58" s="49" t="str">
        <f>IF(男子様式!$AG190="","",男子様式!$AG190)</f>
        <v/>
      </c>
      <c r="N58" s="49" t="str">
        <f>IF(男子様式!$AG191="","",男子様式!$AG191)</f>
        <v/>
      </c>
    </row>
    <row r="59" spans="1:14">
      <c r="A59" s="49">
        <v>58</v>
      </c>
      <c r="B59" s="49" t="str">
        <f>IF(男子様式!AL78=0,"",男子様式!AL78)</f>
        <v/>
      </c>
      <c r="C59" s="49" t="str">
        <f>IF(男子様式!$C192="","",IF($B59="@","@",$B59+100000000))</f>
        <v/>
      </c>
      <c r="D59" s="49" t="str">
        <f>IF(B59="","",CONCATENATE(E59," (",男子様式!AO78,")"))</f>
        <v/>
      </c>
      <c r="E59" s="49" t="str">
        <f>IF(男子様式!AL78=0,"",VLOOKUP(男子様式!AL78,男子様式!C78:$V$620,2,FALSE))</f>
        <v/>
      </c>
      <c r="F59" s="49" t="str">
        <f>IF(男子様式!AL78=0,"",VLOOKUP(男子様式!AL78,男子様式!C78:$V$620,5,FALSE))</f>
        <v/>
      </c>
      <c r="G59" s="49" t="str">
        <f>IF(B59="","",CONCATENATE(男子様式!AP78," (",男子様式!AO78,")"))</f>
        <v/>
      </c>
      <c r="H59" s="49" t="str">
        <f t="shared" si="0"/>
        <v/>
      </c>
      <c r="I59" s="51" t="str">
        <f>IF($C59="","",VLOOKUP(基本登録情報!$C$7,登録データ!$I$3:$L$100,3,FALSE))</f>
        <v/>
      </c>
      <c r="J59" s="51" t="str">
        <f>IF(B59="","",VLOOKUP(男子様式!AQ78,登録データ!$AM$2:$AN$48,2,FALSE))</f>
        <v/>
      </c>
      <c r="K59" s="49" t="str">
        <f t="shared" si="1"/>
        <v/>
      </c>
      <c r="L59" s="49" t="str">
        <f>IF(男子様式!$AG192="","",男子様式!$AG192)</f>
        <v/>
      </c>
      <c r="M59" s="49" t="str">
        <f>IF(男子様式!$AG193="","",男子様式!$AG193)</f>
        <v/>
      </c>
      <c r="N59" s="49" t="str">
        <f>IF(男子様式!$AG194="","",男子様式!$AG194)</f>
        <v/>
      </c>
    </row>
    <row r="60" spans="1:14">
      <c r="A60" s="49">
        <v>59</v>
      </c>
      <c r="B60" s="49" t="str">
        <f>IF(男子様式!AL79=0,"",男子様式!AL79)</f>
        <v/>
      </c>
      <c r="C60" s="49" t="str">
        <f>IF(男子様式!$C195="","",IF($B60="@","@",$B60+100000000))</f>
        <v/>
      </c>
      <c r="D60" s="49" t="str">
        <f>IF(B60="","",CONCATENATE(E60," (",男子様式!AO79,")"))</f>
        <v/>
      </c>
      <c r="E60" s="49" t="str">
        <f>IF(男子様式!AL79=0,"",VLOOKUP(男子様式!AL79,男子様式!C79:$V$620,2,FALSE))</f>
        <v/>
      </c>
      <c r="F60" s="49" t="str">
        <f>IF(男子様式!AL79=0,"",VLOOKUP(男子様式!AL79,男子様式!C79:$V$620,5,FALSE))</f>
        <v/>
      </c>
      <c r="G60" s="49" t="str">
        <f>IF(B60="","",CONCATENATE(男子様式!AP79," (",男子様式!AO79,")"))</f>
        <v/>
      </c>
      <c r="H60" s="49" t="str">
        <f t="shared" si="0"/>
        <v/>
      </c>
      <c r="I60" s="51" t="str">
        <f>IF($C60="","",VLOOKUP(基本登録情報!$C$7,登録データ!$I$3:$L$100,3,FALSE))</f>
        <v/>
      </c>
      <c r="J60" s="51" t="str">
        <f>IF(B60="","",VLOOKUP(男子様式!AQ79,登録データ!$AM$2:$AN$48,2,FALSE))</f>
        <v/>
      </c>
      <c r="K60" s="49" t="str">
        <f t="shared" si="1"/>
        <v/>
      </c>
      <c r="L60" s="49" t="str">
        <f>IF(男子様式!$AG195="","",男子様式!$AG195)</f>
        <v/>
      </c>
      <c r="M60" s="49" t="str">
        <f>IF(男子様式!$AG196="","",男子様式!$AG196)</f>
        <v/>
      </c>
      <c r="N60" s="49" t="str">
        <f>IF(男子様式!$AG197="","",男子様式!$AG197)</f>
        <v/>
      </c>
    </row>
    <row r="61" spans="1:14">
      <c r="A61" s="49">
        <v>60</v>
      </c>
      <c r="B61" s="49" t="str">
        <f>IF(男子様式!AL80=0,"",男子様式!AL80)</f>
        <v/>
      </c>
      <c r="C61" s="49" t="str">
        <f>IF(男子様式!$C198="","",IF($B61="@","@",$B61+100000000))</f>
        <v/>
      </c>
      <c r="D61" s="49" t="str">
        <f>IF(B61="","",CONCATENATE(E61," (",男子様式!AO80,")"))</f>
        <v/>
      </c>
      <c r="E61" s="49" t="str">
        <f>IF(男子様式!AL80=0,"",VLOOKUP(男子様式!AL80,男子様式!C80:$V$620,2,FALSE))</f>
        <v/>
      </c>
      <c r="F61" s="49" t="str">
        <f>IF(男子様式!AL80=0,"",VLOOKUP(男子様式!AL80,男子様式!C80:$V$620,5,FALSE))</f>
        <v/>
      </c>
      <c r="G61" s="49" t="str">
        <f>IF(B61="","",CONCATENATE(男子様式!AP80," (",男子様式!AO80,")"))</f>
        <v/>
      </c>
      <c r="H61" s="49" t="str">
        <f t="shared" si="0"/>
        <v/>
      </c>
      <c r="I61" s="51" t="str">
        <f>IF($C61="","",VLOOKUP(基本登録情報!$C$7,登録データ!$I$3:$L$100,3,FALSE))</f>
        <v/>
      </c>
      <c r="J61" s="51" t="str">
        <f>IF(B61="","",VLOOKUP(男子様式!AQ80,登録データ!$AM$2:$AN$48,2,FALSE))</f>
        <v/>
      </c>
      <c r="K61" s="49" t="str">
        <f t="shared" si="1"/>
        <v/>
      </c>
      <c r="L61" s="49" t="str">
        <f>IF(男子様式!$AG198="","",男子様式!$AG198)</f>
        <v/>
      </c>
      <c r="M61" s="49" t="str">
        <f>IF(男子様式!$AG199="","",男子様式!$AG199)</f>
        <v/>
      </c>
      <c r="N61" s="49" t="str">
        <f>IF(男子様式!$AG200="","",男子様式!$AG200)</f>
        <v/>
      </c>
    </row>
    <row r="62" spans="1:14">
      <c r="A62" s="49">
        <v>61</v>
      </c>
      <c r="B62" s="49" t="str">
        <f>IF(男子様式!AL81=0,"",男子様式!AL81)</f>
        <v/>
      </c>
      <c r="C62" s="49" t="str">
        <f>IF(男子様式!$C201="","",IF($B62="@","@",$B62+100000000))</f>
        <v/>
      </c>
      <c r="D62" s="49" t="str">
        <f>IF(B62="","",CONCATENATE(E62," (",男子様式!AO81,")"))</f>
        <v/>
      </c>
      <c r="E62" s="49" t="str">
        <f>IF(男子様式!AL81=0,"",VLOOKUP(男子様式!AL81,男子様式!C81:$V$620,2,FALSE))</f>
        <v/>
      </c>
      <c r="F62" s="49" t="str">
        <f>IF(男子様式!AL81=0,"",VLOOKUP(男子様式!AL81,男子様式!C81:$V$620,5,FALSE))</f>
        <v/>
      </c>
      <c r="G62" s="49" t="str">
        <f>IF(B62="","",CONCATENATE(男子様式!AP81," (",男子様式!AO81,")"))</f>
        <v/>
      </c>
      <c r="H62" s="49" t="str">
        <f t="shared" si="0"/>
        <v/>
      </c>
      <c r="I62" s="51" t="str">
        <f>IF($C62="","",VLOOKUP(基本登録情報!$C$7,登録データ!$I$3:$L$100,3,FALSE))</f>
        <v/>
      </c>
      <c r="J62" s="51" t="str">
        <f>IF(B62="","",VLOOKUP(男子様式!AQ81,登録データ!$AM$2:$AN$48,2,FALSE))</f>
        <v/>
      </c>
      <c r="K62" s="49" t="str">
        <f t="shared" si="1"/>
        <v/>
      </c>
      <c r="L62" s="49" t="str">
        <f>IF(男子様式!$AG201="","",男子様式!$AG201)</f>
        <v/>
      </c>
      <c r="M62" s="49" t="str">
        <f>IF(男子様式!$AG202="","",男子様式!$AG202)</f>
        <v/>
      </c>
      <c r="N62" s="49" t="str">
        <f>IF(男子様式!$AG203="","",男子様式!$AG203)</f>
        <v/>
      </c>
    </row>
    <row r="63" spans="1:14">
      <c r="A63" s="49">
        <v>62</v>
      </c>
      <c r="B63" s="49" t="str">
        <f>IF(男子様式!AL82=0,"",男子様式!AL82)</f>
        <v/>
      </c>
      <c r="C63" s="49" t="str">
        <f>IF(男子様式!$C204="","",IF($B63="@","@",$B63+100000000))</f>
        <v/>
      </c>
      <c r="D63" s="49" t="str">
        <f>IF(B63="","",CONCATENATE(E63," (",男子様式!AO82,")"))</f>
        <v/>
      </c>
      <c r="E63" s="49" t="str">
        <f>IF(男子様式!AL82=0,"",VLOOKUP(男子様式!AL82,男子様式!C82:$V$620,2,FALSE))</f>
        <v/>
      </c>
      <c r="F63" s="49" t="str">
        <f>IF(男子様式!AL82=0,"",VLOOKUP(男子様式!AL82,男子様式!C82:$V$620,5,FALSE))</f>
        <v/>
      </c>
      <c r="G63" s="49" t="str">
        <f>IF(B63="","",CONCATENATE(男子様式!AP82," (",男子様式!AO82,")"))</f>
        <v/>
      </c>
      <c r="H63" s="49" t="str">
        <f t="shared" si="0"/>
        <v/>
      </c>
      <c r="I63" s="51" t="str">
        <f>IF($C63="","",VLOOKUP(基本登録情報!$C$7,登録データ!$I$3:$L$100,3,FALSE))</f>
        <v/>
      </c>
      <c r="J63" s="51" t="str">
        <f>IF(B63="","",VLOOKUP(男子様式!AQ82,登録データ!$AM$2:$AN$48,2,FALSE))</f>
        <v/>
      </c>
      <c r="K63" s="49" t="str">
        <f t="shared" si="1"/>
        <v/>
      </c>
      <c r="L63" s="49" t="str">
        <f>IF(男子様式!$AG204="","",男子様式!$AG204)</f>
        <v/>
      </c>
      <c r="M63" s="49" t="str">
        <f>IF(男子様式!$AG205="","",男子様式!$AG205)</f>
        <v/>
      </c>
      <c r="N63" s="49" t="str">
        <f>IF(男子様式!$AG206="","",男子様式!$AG206)</f>
        <v/>
      </c>
    </row>
    <row r="64" spans="1:14">
      <c r="A64" s="49">
        <v>63</v>
      </c>
      <c r="B64" s="49" t="str">
        <f>IF(男子様式!AL83=0,"",男子様式!AL83)</f>
        <v/>
      </c>
      <c r="C64" s="49" t="str">
        <f>IF(男子様式!$C207="","",IF($B64="@","@",$B64+100000000))</f>
        <v/>
      </c>
      <c r="D64" s="49" t="str">
        <f>IF(B64="","",CONCATENATE(E64," (",男子様式!AO83,")"))</f>
        <v/>
      </c>
      <c r="E64" s="49" t="str">
        <f>IF(男子様式!AL83=0,"",VLOOKUP(男子様式!AL83,男子様式!C83:$V$620,2,FALSE))</f>
        <v/>
      </c>
      <c r="F64" s="49" t="str">
        <f>IF(男子様式!AL83=0,"",VLOOKUP(男子様式!AL83,男子様式!C83:$V$620,5,FALSE))</f>
        <v/>
      </c>
      <c r="G64" s="49" t="str">
        <f>IF(B64="","",CONCATENATE(男子様式!AP83," (",男子様式!AO83,")"))</f>
        <v/>
      </c>
      <c r="H64" s="49" t="str">
        <f t="shared" si="0"/>
        <v/>
      </c>
      <c r="I64" s="51" t="str">
        <f>IF($C64="","",VLOOKUP(基本登録情報!$C$7,登録データ!$I$3:$L$100,3,FALSE))</f>
        <v/>
      </c>
      <c r="J64" s="51" t="str">
        <f>IF(B64="","",VLOOKUP(男子様式!AQ83,登録データ!$AM$2:$AN$48,2,FALSE))</f>
        <v/>
      </c>
      <c r="K64" s="49" t="str">
        <f t="shared" si="1"/>
        <v/>
      </c>
      <c r="L64" s="49" t="str">
        <f>IF(男子様式!$AG207="","",男子様式!$AG207)</f>
        <v/>
      </c>
      <c r="M64" s="49" t="str">
        <f>IF(男子様式!$AG208="","",男子様式!$AG208)</f>
        <v/>
      </c>
      <c r="N64" s="49" t="str">
        <f>IF(男子様式!$AG209="","",男子様式!$AG209)</f>
        <v/>
      </c>
    </row>
    <row r="65" spans="1:14">
      <c r="A65" s="49">
        <v>64</v>
      </c>
      <c r="B65" s="49" t="str">
        <f>IF(男子様式!AL84=0,"",男子様式!AL84)</f>
        <v/>
      </c>
      <c r="C65" s="49" t="str">
        <f>IF(男子様式!$C210="","",IF($B65="@","@",$B65+100000000))</f>
        <v/>
      </c>
      <c r="D65" s="49" t="str">
        <f>IF(B65="","",CONCATENATE(E65," (",男子様式!AO84,")"))</f>
        <v/>
      </c>
      <c r="E65" s="49" t="str">
        <f>IF(男子様式!AL84=0,"",VLOOKUP(男子様式!AL84,男子様式!C84:$V$620,2,FALSE))</f>
        <v/>
      </c>
      <c r="F65" s="49" t="str">
        <f>IF(男子様式!AL84=0,"",VLOOKUP(男子様式!AL84,男子様式!C84:$V$620,5,FALSE))</f>
        <v/>
      </c>
      <c r="G65" s="49" t="str">
        <f>IF(B65="","",CONCATENATE(男子様式!AP84," (",男子様式!AO84,")"))</f>
        <v/>
      </c>
      <c r="H65" s="49" t="str">
        <f t="shared" si="0"/>
        <v/>
      </c>
      <c r="I65" s="51" t="str">
        <f>IF($C65="","",VLOOKUP(基本登録情報!$C$7,登録データ!$I$3:$L$100,3,FALSE))</f>
        <v/>
      </c>
      <c r="J65" s="51" t="str">
        <f>IF(B65="","",VLOOKUP(男子様式!AQ84,登録データ!$AM$2:$AN$48,2,FALSE))</f>
        <v/>
      </c>
      <c r="K65" s="49" t="str">
        <f t="shared" si="1"/>
        <v/>
      </c>
      <c r="L65" s="49" t="str">
        <f>IF(男子様式!$AG210="","",男子様式!$AG210)</f>
        <v/>
      </c>
      <c r="M65" s="49" t="str">
        <f>IF(男子様式!$AG211="","",男子様式!$AG211)</f>
        <v/>
      </c>
      <c r="N65" s="49" t="str">
        <f>IF(男子様式!$AG212="","",男子様式!$AG212)</f>
        <v/>
      </c>
    </row>
    <row r="66" spans="1:14">
      <c r="A66" s="49">
        <v>65</v>
      </c>
      <c r="B66" s="49" t="str">
        <f>IF(男子様式!AL85=0,"",男子様式!AL85)</f>
        <v/>
      </c>
      <c r="C66" s="49" t="str">
        <f>IF(男子様式!$C213="","",IF($B66="@","@",$B66+100000000))</f>
        <v/>
      </c>
      <c r="D66" s="49" t="str">
        <f>IF(B66="","",CONCATENATE(E66," (",男子様式!AO85,")"))</f>
        <v/>
      </c>
      <c r="E66" s="49" t="str">
        <f>IF(男子様式!AL85=0,"",VLOOKUP(男子様式!AL85,男子様式!C85:$V$620,2,FALSE))</f>
        <v/>
      </c>
      <c r="F66" s="49" t="str">
        <f>IF(男子様式!AL85=0,"",VLOOKUP(男子様式!AL85,男子様式!C85:$V$620,5,FALSE))</f>
        <v/>
      </c>
      <c r="G66" s="49" t="str">
        <f>IF(B66="","",CONCATENATE(男子様式!AP85," (",男子様式!AO85,")"))</f>
        <v/>
      </c>
      <c r="H66" s="49" t="str">
        <f t="shared" si="0"/>
        <v/>
      </c>
      <c r="I66" s="51" t="str">
        <f>IF($C66="","",VLOOKUP(基本登録情報!$C$7,登録データ!$I$3:$L$100,3,FALSE))</f>
        <v/>
      </c>
      <c r="J66" s="51" t="str">
        <f>IF(B66="","",VLOOKUP(男子様式!AQ85,登録データ!$AM$2:$AN$48,2,FALSE))</f>
        <v/>
      </c>
      <c r="K66" s="49" t="str">
        <f t="shared" si="1"/>
        <v/>
      </c>
      <c r="L66" s="49" t="str">
        <f>IF(男子様式!$AG213="","",男子様式!$AG213)</f>
        <v/>
      </c>
      <c r="M66" s="49" t="str">
        <f>IF(男子様式!$AG214="","",男子様式!$AG214)</f>
        <v/>
      </c>
      <c r="N66" s="49" t="str">
        <f>IF(男子様式!$AG215="","",男子様式!$AG215)</f>
        <v/>
      </c>
    </row>
    <row r="67" spans="1:14">
      <c r="A67" s="49">
        <v>66</v>
      </c>
      <c r="B67" s="49" t="str">
        <f>IF(男子様式!AL86=0,"",男子様式!AL86)</f>
        <v/>
      </c>
      <c r="C67" s="49" t="str">
        <f>IF(男子様式!$C216="","",IF($B67="@","@",$B67+100000000))</f>
        <v/>
      </c>
      <c r="D67" s="49" t="str">
        <f>IF(B67="","",CONCATENATE(E67," (",男子様式!AO86,")"))</f>
        <v/>
      </c>
      <c r="E67" s="49" t="str">
        <f>IF(男子様式!AL86=0,"",VLOOKUP(男子様式!AL86,男子様式!C86:$V$620,2,FALSE))</f>
        <v/>
      </c>
      <c r="F67" s="49" t="str">
        <f>IF(男子様式!AL86=0,"",VLOOKUP(男子様式!AL86,男子様式!C86:$V$620,5,FALSE))</f>
        <v/>
      </c>
      <c r="G67" s="49" t="str">
        <f>IF(B67="","",CONCATENATE(男子様式!AP86," (",男子様式!AO86,")"))</f>
        <v/>
      </c>
      <c r="H67" s="49" t="str">
        <f t="shared" ref="H67:H130" si="2">IF($C67="","",1)</f>
        <v/>
      </c>
      <c r="I67" s="51" t="str">
        <f>IF($C67="","",VLOOKUP(基本登録情報!$C$7,登録データ!$I$3:$L$100,3,FALSE))</f>
        <v/>
      </c>
      <c r="J67" s="51" t="str">
        <f>IF(B67="","",VLOOKUP(男子様式!AQ86,登録データ!$AM$2:$AN$48,2,FALSE))</f>
        <v/>
      </c>
      <c r="K67" s="49" t="str">
        <f t="shared" ref="K67:K130" si="3">IF($C67="","",IF($C67="@","@",VALUE(RIGHT($C67,4))))</f>
        <v/>
      </c>
      <c r="L67" s="49" t="str">
        <f>IF(男子様式!$AG216="","",男子様式!$AG216)</f>
        <v/>
      </c>
      <c r="M67" s="49" t="str">
        <f>IF(男子様式!$AG217="","",男子様式!$AG217)</f>
        <v/>
      </c>
      <c r="N67" s="49" t="str">
        <f>IF(男子様式!$AG218="","",男子様式!$AG218)</f>
        <v/>
      </c>
    </row>
    <row r="68" spans="1:14">
      <c r="A68" s="49">
        <v>67</v>
      </c>
      <c r="B68" s="49" t="str">
        <f>IF(男子様式!AL87=0,"",男子様式!AL87)</f>
        <v/>
      </c>
      <c r="C68" s="49" t="str">
        <f>IF(男子様式!$C219="","",IF($B68="@","@",$B68+100000000))</f>
        <v/>
      </c>
      <c r="D68" s="49" t="str">
        <f>IF(B68="","",CONCATENATE(E68," (",男子様式!AO87,")"))</f>
        <v/>
      </c>
      <c r="E68" s="49" t="str">
        <f>IF(男子様式!AL87=0,"",VLOOKUP(男子様式!AL87,男子様式!C87:$V$620,2,FALSE))</f>
        <v/>
      </c>
      <c r="F68" s="49" t="str">
        <f>IF(男子様式!AL87=0,"",VLOOKUP(男子様式!AL87,男子様式!C87:$V$620,5,FALSE))</f>
        <v/>
      </c>
      <c r="G68" s="49" t="str">
        <f>IF(B68="","",CONCATENATE(男子様式!AP87," (",男子様式!AO87,")"))</f>
        <v/>
      </c>
      <c r="H68" s="49" t="str">
        <f t="shared" si="2"/>
        <v/>
      </c>
      <c r="I68" s="51" t="str">
        <f>IF($C68="","",VLOOKUP(基本登録情報!$C$7,登録データ!$I$3:$L$100,3,FALSE))</f>
        <v/>
      </c>
      <c r="J68" s="51" t="str">
        <f>IF(B68="","",VLOOKUP(男子様式!AQ87,登録データ!$AM$2:$AN$48,2,FALSE))</f>
        <v/>
      </c>
      <c r="K68" s="49" t="str">
        <f t="shared" si="3"/>
        <v/>
      </c>
      <c r="L68" s="49" t="str">
        <f>IF(男子様式!$AG219="","",男子様式!$AG219)</f>
        <v/>
      </c>
      <c r="M68" s="49" t="str">
        <f>IF(男子様式!$AG220="","",男子様式!$AG220)</f>
        <v/>
      </c>
      <c r="N68" s="49" t="str">
        <f>IF(男子様式!$AG221="","",男子様式!$AG221)</f>
        <v/>
      </c>
    </row>
    <row r="69" spans="1:14">
      <c r="A69" s="49">
        <v>68</v>
      </c>
      <c r="B69" s="49" t="str">
        <f>IF(男子様式!AL88=0,"",男子様式!AL88)</f>
        <v/>
      </c>
      <c r="C69" s="49" t="str">
        <f>IF(男子様式!$C222="","",IF($B69="@","@",$B69+100000000))</f>
        <v/>
      </c>
      <c r="D69" s="49" t="str">
        <f>IF(B69="","",CONCATENATE(E69," (",男子様式!AO88,")"))</f>
        <v/>
      </c>
      <c r="E69" s="49" t="str">
        <f>IF(男子様式!AL88=0,"",VLOOKUP(男子様式!AL88,男子様式!C88:$V$620,2,FALSE))</f>
        <v/>
      </c>
      <c r="F69" s="49" t="str">
        <f>IF(男子様式!AL88=0,"",VLOOKUP(男子様式!AL88,男子様式!C88:$V$620,5,FALSE))</f>
        <v/>
      </c>
      <c r="G69" s="49" t="str">
        <f>IF(B69="","",CONCATENATE(男子様式!AP88," (",男子様式!AO88,")"))</f>
        <v/>
      </c>
      <c r="H69" s="49" t="str">
        <f t="shared" si="2"/>
        <v/>
      </c>
      <c r="I69" s="51" t="str">
        <f>IF($C69="","",VLOOKUP(基本登録情報!$C$7,登録データ!$I$3:$L$100,3,FALSE))</f>
        <v/>
      </c>
      <c r="J69" s="51" t="str">
        <f>IF(B69="","",VLOOKUP(男子様式!AQ88,登録データ!$AM$2:$AN$48,2,FALSE))</f>
        <v/>
      </c>
      <c r="K69" s="49" t="str">
        <f t="shared" si="3"/>
        <v/>
      </c>
      <c r="L69" s="49" t="str">
        <f>IF(男子様式!$AG222="","",男子様式!$AG222)</f>
        <v/>
      </c>
      <c r="M69" s="49" t="str">
        <f>IF(男子様式!$AG223="","",男子様式!$AG223)</f>
        <v/>
      </c>
      <c r="N69" s="49" t="str">
        <f>IF(男子様式!$AG224="","",男子様式!$AG224)</f>
        <v/>
      </c>
    </row>
    <row r="70" spans="1:14">
      <c r="A70" s="49">
        <v>69</v>
      </c>
      <c r="B70" s="49" t="str">
        <f>IF(男子様式!AL89=0,"",男子様式!AL89)</f>
        <v/>
      </c>
      <c r="C70" s="49" t="str">
        <f>IF(男子様式!$C225="","",IF($B70="@","@",$B70+100000000))</f>
        <v/>
      </c>
      <c r="D70" s="49" t="str">
        <f>IF(B70="","",CONCATENATE(E70," (",男子様式!AO89,")"))</f>
        <v/>
      </c>
      <c r="E70" s="49" t="str">
        <f>IF(男子様式!AL89=0,"",VLOOKUP(男子様式!AL89,男子様式!C89:$V$620,2,FALSE))</f>
        <v/>
      </c>
      <c r="F70" s="49" t="str">
        <f>IF(男子様式!AL89=0,"",VLOOKUP(男子様式!AL89,男子様式!C89:$V$620,5,FALSE))</f>
        <v/>
      </c>
      <c r="G70" s="49" t="str">
        <f>IF(B70="","",CONCATENATE(男子様式!AP89," (",男子様式!AO89,")"))</f>
        <v/>
      </c>
      <c r="H70" s="49" t="str">
        <f t="shared" si="2"/>
        <v/>
      </c>
      <c r="I70" s="51" t="str">
        <f>IF($C70="","",VLOOKUP(基本登録情報!$C$7,登録データ!$I$3:$L$100,3,FALSE))</f>
        <v/>
      </c>
      <c r="J70" s="51" t="str">
        <f>IF(B70="","",VLOOKUP(男子様式!AQ89,登録データ!$AM$2:$AN$48,2,FALSE))</f>
        <v/>
      </c>
      <c r="K70" s="49" t="str">
        <f t="shared" si="3"/>
        <v/>
      </c>
      <c r="L70" s="49" t="str">
        <f>IF(男子様式!$AG225="","",男子様式!$AG225)</f>
        <v/>
      </c>
      <c r="M70" s="49" t="str">
        <f>IF(男子様式!$AG226="","",男子様式!$AG226)</f>
        <v/>
      </c>
      <c r="N70" s="49" t="str">
        <f>IF(男子様式!$AG227="","",男子様式!$AG227)</f>
        <v/>
      </c>
    </row>
    <row r="71" spans="1:14">
      <c r="A71" s="49">
        <v>70</v>
      </c>
      <c r="B71" s="49" t="str">
        <f>IF(男子様式!AL90=0,"",男子様式!AL90)</f>
        <v/>
      </c>
      <c r="C71" s="49" t="str">
        <f>IF(男子様式!$C228="","",IF($B71="@","@",$B71+100000000))</f>
        <v/>
      </c>
      <c r="D71" s="49" t="str">
        <f>IF(B71="","",CONCATENATE(E71," (",男子様式!AO90,")"))</f>
        <v/>
      </c>
      <c r="E71" s="49" t="str">
        <f>IF(男子様式!AL90=0,"",VLOOKUP(男子様式!AL90,男子様式!C90:$V$620,2,FALSE))</f>
        <v/>
      </c>
      <c r="F71" s="49" t="str">
        <f>IF(男子様式!AL90=0,"",VLOOKUP(男子様式!AL90,男子様式!C90:$V$620,5,FALSE))</f>
        <v/>
      </c>
      <c r="G71" s="49" t="str">
        <f>IF(B71="","",CONCATENATE(男子様式!AP90," (",男子様式!AO90,")"))</f>
        <v/>
      </c>
      <c r="H71" s="49" t="str">
        <f t="shared" si="2"/>
        <v/>
      </c>
      <c r="I71" s="51" t="str">
        <f>IF($C71="","",VLOOKUP(基本登録情報!$C$7,登録データ!$I$3:$L$100,3,FALSE))</f>
        <v/>
      </c>
      <c r="J71" s="51" t="str">
        <f>IF(B71="","",VLOOKUP(男子様式!AQ90,登録データ!$AM$2:$AN$48,2,FALSE))</f>
        <v/>
      </c>
      <c r="K71" s="49" t="str">
        <f t="shared" si="3"/>
        <v/>
      </c>
      <c r="L71" s="49" t="str">
        <f>IF(男子様式!$AG228="","",男子様式!$AG228)</f>
        <v/>
      </c>
      <c r="M71" s="49" t="str">
        <f>IF(男子様式!$AG229="","",男子様式!$AG229)</f>
        <v/>
      </c>
      <c r="N71" s="49" t="str">
        <f>IF(男子様式!$AG230="","",男子様式!$AG230)</f>
        <v/>
      </c>
    </row>
    <row r="72" spans="1:14">
      <c r="A72" s="49">
        <v>71</v>
      </c>
      <c r="B72" s="49" t="str">
        <f>IF(男子様式!AL91=0,"",男子様式!AL91)</f>
        <v/>
      </c>
      <c r="C72" s="49" t="str">
        <f>IF(男子様式!$C231="","",IF($B72="@","@",$B72+100000000))</f>
        <v/>
      </c>
      <c r="D72" s="49" t="str">
        <f>IF(B72="","",CONCATENATE(E72," (",男子様式!AO91,")"))</f>
        <v/>
      </c>
      <c r="E72" s="49" t="str">
        <f>IF(男子様式!AL91=0,"",VLOOKUP(男子様式!AL91,男子様式!C91:$V$620,2,FALSE))</f>
        <v/>
      </c>
      <c r="F72" s="49" t="str">
        <f>IF(男子様式!AL91=0,"",VLOOKUP(男子様式!AL91,男子様式!C91:$V$620,5,FALSE))</f>
        <v/>
      </c>
      <c r="G72" s="49" t="str">
        <f>IF(B72="","",CONCATENATE(男子様式!AP91," (",男子様式!AO91,")"))</f>
        <v/>
      </c>
      <c r="H72" s="49" t="str">
        <f t="shared" si="2"/>
        <v/>
      </c>
      <c r="I72" s="51" t="str">
        <f>IF($C72="","",VLOOKUP(基本登録情報!$C$7,登録データ!$I$3:$L$100,3,FALSE))</f>
        <v/>
      </c>
      <c r="J72" s="51" t="str">
        <f>IF(B72="","",VLOOKUP(男子様式!AQ91,登録データ!$AM$2:$AN$48,2,FALSE))</f>
        <v/>
      </c>
      <c r="K72" s="49" t="str">
        <f t="shared" si="3"/>
        <v/>
      </c>
      <c r="L72" s="49" t="str">
        <f>IF(男子様式!$AG231="","",男子様式!$AG231)</f>
        <v/>
      </c>
      <c r="M72" s="49" t="str">
        <f>IF(男子様式!$AG232="","",男子様式!$AG232)</f>
        <v/>
      </c>
      <c r="N72" s="49" t="str">
        <f>IF(男子様式!$AG233="","",男子様式!$AG233)</f>
        <v/>
      </c>
    </row>
    <row r="73" spans="1:14">
      <c r="A73" s="49">
        <v>72</v>
      </c>
      <c r="B73" s="49" t="str">
        <f>IF(男子様式!AL92=0,"",男子様式!AL92)</f>
        <v/>
      </c>
      <c r="C73" s="49" t="str">
        <f>IF(男子様式!$C234="","",IF($B73="@","@",$B73+100000000))</f>
        <v/>
      </c>
      <c r="D73" s="49" t="str">
        <f>IF(B73="","",CONCATENATE(E73," (",男子様式!AO92,")"))</f>
        <v/>
      </c>
      <c r="E73" s="49" t="str">
        <f>IF(男子様式!AL92=0,"",VLOOKUP(男子様式!AL92,男子様式!C92:$V$620,2,FALSE))</f>
        <v/>
      </c>
      <c r="F73" s="49" t="str">
        <f>IF(男子様式!AL92=0,"",VLOOKUP(男子様式!AL92,男子様式!C92:$V$620,5,FALSE))</f>
        <v/>
      </c>
      <c r="G73" s="49" t="str">
        <f>IF(B73="","",CONCATENATE(男子様式!AP92," (",男子様式!AO92,")"))</f>
        <v/>
      </c>
      <c r="H73" s="49" t="str">
        <f t="shared" si="2"/>
        <v/>
      </c>
      <c r="I73" s="51" t="str">
        <f>IF($C73="","",VLOOKUP(基本登録情報!$C$7,登録データ!$I$3:$L$100,3,FALSE))</f>
        <v/>
      </c>
      <c r="J73" s="51" t="str">
        <f>IF(B73="","",VLOOKUP(男子様式!AQ92,登録データ!$AM$2:$AN$48,2,FALSE))</f>
        <v/>
      </c>
      <c r="K73" s="49" t="str">
        <f t="shared" si="3"/>
        <v/>
      </c>
      <c r="L73" s="49" t="str">
        <f>IF(男子様式!$AG234="","",男子様式!$AG234)</f>
        <v/>
      </c>
      <c r="M73" s="49" t="str">
        <f>IF(男子様式!$AG235="","",男子様式!$AG235)</f>
        <v/>
      </c>
      <c r="N73" s="49" t="str">
        <f>IF(男子様式!$AG236="","",男子様式!$AG236)</f>
        <v/>
      </c>
    </row>
    <row r="74" spans="1:14">
      <c r="A74" s="49">
        <v>73</v>
      </c>
      <c r="B74" s="49" t="str">
        <f>IF(男子様式!AL93=0,"",男子様式!AL93)</f>
        <v/>
      </c>
      <c r="C74" s="49" t="str">
        <f>IF(男子様式!$C237="","",IF($B74="@","@",$B74+100000000))</f>
        <v/>
      </c>
      <c r="D74" s="49" t="str">
        <f>IF(B74="","",CONCATENATE(E74," (",男子様式!AO93,")"))</f>
        <v/>
      </c>
      <c r="E74" s="49" t="str">
        <f>IF(男子様式!AL93=0,"",VLOOKUP(男子様式!AL93,男子様式!C93:$V$620,2,FALSE))</f>
        <v/>
      </c>
      <c r="F74" s="49" t="str">
        <f>IF(男子様式!AL93=0,"",VLOOKUP(男子様式!AL93,男子様式!C93:$V$620,5,FALSE))</f>
        <v/>
      </c>
      <c r="G74" s="49" t="str">
        <f>IF(B74="","",CONCATENATE(男子様式!AP93," (",男子様式!AO93,")"))</f>
        <v/>
      </c>
      <c r="H74" s="49" t="str">
        <f t="shared" si="2"/>
        <v/>
      </c>
      <c r="I74" s="51" t="str">
        <f>IF($C74="","",VLOOKUP(基本登録情報!$C$7,登録データ!$I$3:$L$100,3,FALSE))</f>
        <v/>
      </c>
      <c r="J74" s="51" t="str">
        <f>IF(B74="","",VLOOKUP(男子様式!AQ93,登録データ!$AM$2:$AN$48,2,FALSE))</f>
        <v/>
      </c>
      <c r="K74" s="49" t="str">
        <f t="shared" si="3"/>
        <v/>
      </c>
      <c r="L74" s="49" t="str">
        <f>IF(男子様式!$AG237="","",男子様式!$AG237)</f>
        <v/>
      </c>
      <c r="M74" s="49" t="str">
        <f>IF(男子様式!$AG238="","",男子様式!$AG238)</f>
        <v/>
      </c>
      <c r="N74" s="49" t="str">
        <f>IF(男子様式!$AG239="","",男子様式!$AG239)</f>
        <v/>
      </c>
    </row>
    <row r="75" spans="1:14">
      <c r="A75" s="49">
        <v>74</v>
      </c>
      <c r="B75" s="49" t="str">
        <f>IF(男子様式!AL94=0,"",男子様式!AL94)</f>
        <v/>
      </c>
      <c r="C75" s="49" t="str">
        <f>IF(男子様式!$C240="","",IF($B75="@","@",$B75+100000000))</f>
        <v/>
      </c>
      <c r="D75" s="49" t="str">
        <f>IF(B75="","",CONCATENATE(E75," (",男子様式!AO94,")"))</f>
        <v/>
      </c>
      <c r="E75" s="49" t="str">
        <f>IF(男子様式!AL94=0,"",VLOOKUP(男子様式!AL94,男子様式!C94:$V$620,2,FALSE))</f>
        <v/>
      </c>
      <c r="F75" s="49" t="str">
        <f>IF(男子様式!AL94=0,"",VLOOKUP(男子様式!AL94,男子様式!C94:$V$620,5,FALSE))</f>
        <v/>
      </c>
      <c r="G75" s="49" t="str">
        <f>IF(B75="","",CONCATENATE(男子様式!AP94," (",男子様式!AO94,")"))</f>
        <v/>
      </c>
      <c r="H75" s="49" t="str">
        <f t="shared" si="2"/>
        <v/>
      </c>
      <c r="I75" s="51" t="str">
        <f>IF($C75="","",VLOOKUP(基本登録情報!$C$7,登録データ!$I$3:$L$100,3,FALSE))</f>
        <v/>
      </c>
      <c r="J75" s="51" t="str">
        <f>IF(B75="","",VLOOKUP(男子様式!AQ94,登録データ!$AM$2:$AN$48,2,FALSE))</f>
        <v/>
      </c>
      <c r="K75" s="49" t="str">
        <f t="shared" si="3"/>
        <v/>
      </c>
      <c r="L75" s="49" t="str">
        <f>IF(男子様式!$AG240="","",男子様式!$AG240)</f>
        <v/>
      </c>
      <c r="M75" s="49" t="str">
        <f>IF(男子様式!$AG241="","",男子様式!$AG241)</f>
        <v/>
      </c>
      <c r="N75" s="49" t="str">
        <f>IF(男子様式!$AG242="","",男子様式!$AG242)</f>
        <v/>
      </c>
    </row>
    <row r="76" spans="1:14">
      <c r="A76" s="49">
        <v>75</v>
      </c>
      <c r="B76" s="49" t="str">
        <f>IF(男子様式!AL95=0,"",男子様式!AL95)</f>
        <v/>
      </c>
      <c r="C76" s="49" t="str">
        <f>IF(男子様式!$C243="","",IF($B76="@","@",$B76+100000000))</f>
        <v/>
      </c>
      <c r="D76" s="49" t="str">
        <f>IF(B76="","",CONCATENATE(E76," (",男子様式!AO95,")"))</f>
        <v/>
      </c>
      <c r="E76" s="49" t="str">
        <f>IF(男子様式!AL95=0,"",VLOOKUP(男子様式!AL95,男子様式!C95:$V$620,2,FALSE))</f>
        <v/>
      </c>
      <c r="F76" s="49" t="str">
        <f>IF(男子様式!AL95=0,"",VLOOKUP(男子様式!AL95,男子様式!C95:$V$620,5,FALSE))</f>
        <v/>
      </c>
      <c r="G76" s="49" t="str">
        <f>IF(B76="","",CONCATENATE(男子様式!AP95," (",男子様式!AO95,")"))</f>
        <v/>
      </c>
      <c r="H76" s="49" t="str">
        <f t="shared" si="2"/>
        <v/>
      </c>
      <c r="I76" s="51" t="str">
        <f>IF($C76="","",VLOOKUP(基本登録情報!$C$7,登録データ!$I$3:$L$100,3,FALSE))</f>
        <v/>
      </c>
      <c r="J76" s="51" t="str">
        <f>IF(B76="","",VLOOKUP(男子様式!AQ95,登録データ!$AM$2:$AN$48,2,FALSE))</f>
        <v/>
      </c>
      <c r="K76" s="49" t="str">
        <f t="shared" si="3"/>
        <v/>
      </c>
      <c r="L76" s="49" t="str">
        <f>IF(男子様式!$AG243="","",男子様式!$AG243)</f>
        <v/>
      </c>
      <c r="M76" s="49" t="str">
        <f>IF(男子様式!$AG244="","",男子様式!$AG244)</f>
        <v/>
      </c>
      <c r="N76" s="49" t="str">
        <f>IF(男子様式!$AG245="","",男子様式!$AG245)</f>
        <v/>
      </c>
    </row>
    <row r="77" spans="1:14">
      <c r="A77" s="49">
        <v>76</v>
      </c>
      <c r="B77" s="49" t="str">
        <f>IF(男子様式!AL96=0,"",男子様式!AL96)</f>
        <v/>
      </c>
      <c r="C77" s="49" t="str">
        <f>IF(男子様式!$C246="","",IF($B77="@","@",$B77+100000000))</f>
        <v/>
      </c>
      <c r="D77" s="49" t="str">
        <f>IF(B77="","",CONCATENATE(E77," (",男子様式!AO96,")"))</f>
        <v/>
      </c>
      <c r="E77" s="49" t="str">
        <f>IF(男子様式!AL96=0,"",VLOOKUP(男子様式!AL96,男子様式!C96:$V$620,2,FALSE))</f>
        <v/>
      </c>
      <c r="F77" s="49" t="str">
        <f>IF(男子様式!AL96=0,"",VLOOKUP(男子様式!AL96,男子様式!C96:$V$620,5,FALSE))</f>
        <v/>
      </c>
      <c r="G77" s="49" t="str">
        <f>IF(B77="","",CONCATENATE(男子様式!AP96," (",男子様式!AO96,")"))</f>
        <v/>
      </c>
      <c r="H77" s="49" t="str">
        <f t="shared" si="2"/>
        <v/>
      </c>
      <c r="I77" s="51" t="str">
        <f>IF($C77="","",VLOOKUP(基本登録情報!$C$7,登録データ!$I$3:$L$100,3,FALSE))</f>
        <v/>
      </c>
      <c r="J77" s="51" t="str">
        <f>IF(B77="","",VLOOKUP(男子様式!AQ96,登録データ!$AM$2:$AN$48,2,FALSE))</f>
        <v/>
      </c>
      <c r="K77" s="49" t="str">
        <f t="shared" si="3"/>
        <v/>
      </c>
      <c r="L77" s="49" t="str">
        <f>IF(男子様式!$AG246="","",男子様式!$AG246)</f>
        <v/>
      </c>
      <c r="M77" s="49" t="str">
        <f>IF(男子様式!$AG247="","",男子様式!$AG247)</f>
        <v/>
      </c>
      <c r="N77" s="49" t="str">
        <f>IF(男子様式!$AG248="","",男子様式!$AG248)</f>
        <v/>
      </c>
    </row>
    <row r="78" spans="1:14">
      <c r="A78" s="49">
        <v>77</v>
      </c>
      <c r="B78" s="49" t="str">
        <f>IF(男子様式!AL97=0,"",男子様式!AL97)</f>
        <v/>
      </c>
      <c r="C78" s="49" t="str">
        <f>IF(男子様式!$C249="","",IF($B78="@","@",$B78+100000000))</f>
        <v/>
      </c>
      <c r="D78" s="49" t="str">
        <f>IF(B78="","",CONCATENATE(E78," (",男子様式!AO97,")"))</f>
        <v/>
      </c>
      <c r="E78" s="49" t="str">
        <f>IF(男子様式!AL97=0,"",VLOOKUP(男子様式!AL97,男子様式!C97:$V$620,2,FALSE))</f>
        <v/>
      </c>
      <c r="F78" s="49" t="str">
        <f>IF(男子様式!AL97=0,"",VLOOKUP(男子様式!AL97,男子様式!C97:$V$620,5,FALSE))</f>
        <v/>
      </c>
      <c r="G78" s="49" t="str">
        <f>IF(B78="","",CONCATENATE(男子様式!AP97," (",男子様式!AO97,")"))</f>
        <v/>
      </c>
      <c r="H78" s="49" t="str">
        <f t="shared" si="2"/>
        <v/>
      </c>
      <c r="I78" s="51" t="str">
        <f>IF($C78="","",VLOOKUP(基本登録情報!$C$7,登録データ!$I$3:$L$100,3,FALSE))</f>
        <v/>
      </c>
      <c r="J78" s="51" t="str">
        <f>IF(B78="","",VLOOKUP(男子様式!AQ97,登録データ!$AM$2:$AN$48,2,FALSE))</f>
        <v/>
      </c>
      <c r="K78" s="49" t="str">
        <f t="shared" si="3"/>
        <v/>
      </c>
      <c r="L78" s="49" t="str">
        <f>IF(男子様式!$AG249="","",男子様式!$AG249)</f>
        <v/>
      </c>
      <c r="M78" s="49" t="str">
        <f>IF(男子様式!$AG250="","",男子様式!$AG250)</f>
        <v/>
      </c>
      <c r="N78" s="49" t="str">
        <f>IF(男子様式!$AG251="","",男子様式!$AG251)</f>
        <v/>
      </c>
    </row>
    <row r="79" spans="1:14">
      <c r="A79" s="49">
        <v>78</v>
      </c>
      <c r="B79" s="49" t="str">
        <f>IF(男子様式!AL98=0,"",男子様式!AL98)</f>
        <v/>
      </c>
      <c r="C79" s="49" t="str">
        <f>IF(男子様式!$C252="","",IF($B79="@","@",$B79+100000000))</f>
        <v/>
      </c>
      <c r="D79" s="49" t="str">
        <f>IF(B79="","",CONCATENATE(E79," (",男子様式!AO98,")"))</f>
        <v/>
      </c>
      <c r="E79" s="49" t="str">
        <f>IF(男子様式!AL98=0,"",VLOOKUP(男子様式!AL98,男子様式!C98:$V$620,2,FALSE))</f>
        <v/>
      </c>
      <c r="F79" s="49" t="str">
        <f>IF(男子様式!AL98=0,"",VLOOKUP(男子様式!AL98,男子様式!C98:$V$620,5,FALSE))</f>
        <v/>
      </c>
      <c r="G79" s="49" t="str">
        <f>IF(B79="","",CONCATENATE(男子様式!AP98," (",男子様式!AO98,")"))</f>
        <v/>
      </c>
      <c r="H79" s="49" t="str">
        <f t="shared" si="2"/>
        <v/>
      </c>
      <c r="I79" s="51" t="str">
        <f>IF($C79="","",VLOOKUP(基本登録情報!$C$7,登録データ!$I$3:$L$100,3,FALSE))</f>
        <v/>
      </c>
      <c r="J79" s="51" t="str">
        <f>IF(B79="","",VLOOKUP(男子様式!AQ98,登録データ!$AM$2:$AN$48,2,FALSE))</f>
        <v/>
      </c>
      <c r="K79" s="49" t="str">
        <f t="shared" si="3"/>
        <v/>
      </c>
      <c r="L79" s="49" t="str">
        <f>IF(男子様式!$AG252="","",男子様式!$AG252)</f>
        <v/>
      </c>
      <c r="M79" s="49" t="str">
        <f>IF(男子様式!$AG253="","",男子様式!$AG253)</f>
        <v/>
      </c>
      <c r="N79" s="49" t="str">
        <f>IF(男子様式!$AG254="","",男子様式!$AG254)</f>
        <v/>
      </c>
    </row>
    <row r="80" spans="1:14">
      <c r="A80" s="49">
        <v>79</v>
      </c>
      <c r="B80" s="49" t="str">
        <f>IF(男子様式!AL99=0,"",男子様式!AL99)</f>
        <v/>
      </c>
      <c r="C80" s="49" t="str">
        <f>IF(男子様式!$C255="","",IF($B80="@","@",$B80+100000000))</f>
        <v/>
      </c>
      <c r="D80" s="49" t="str">
        <f>IF(B80="","",CONCATENATE(E80," (",男子様式!AO99,")"))</f>
        <v/>
      </c>
      <c r="E80" s="49" t="str">
        <f>IF(男子様式!AL99=0,"",VLOOKUP(男子様式!AL99,男子様式!C99:$V$620,2,FALSE))</f>
        <v/>
      </c>
      <c r="F80" s="49" t="str">
        <f>IF(男子様式!AL99=0,"",VLOOKUP(男子様式!AL99,男子様式!C99:$V$620,5,FALSE))</f>
        <v/>
      </c>
      <c r="G80" s="49" t="str">
        <f>IF(B80="","",CONCATENATE(男子様式!AP99," (",男子様式!AO99,")"))</f>
        <v/>
      </c>
      <c r="H80" s="49" t="str">
        <f t="shared" si="2"/>
        <v/>
      </c>
      <c r="I80" s="51" t="str">
        <f>IF($C80="","",VLOOKUP(基本登録情報!$C$7,登録データ!$I$3:$L$100,3,FALSE))</f>
        <v/>
      </c>
      <c r="J80" s="51" t="str">
        <f>IF(B80="","",VLOOKUP(男子様式!AQ99,登録データ!$AM$2:$AN$48,2,FALSE))</f>
        <v/>
      </c>
      <c r="K80" s="49" t="str">
        <f t="shared" si="3"/>
        <v/>
      </c>
      <c r="L80" s="49" t="str">
        <f>IF(男子様式!$AG255="","",男子様式!$AG255)</f>
        <v/>
      </c>
      <c r="M80" s="49" t="str">
        <f>IF(男子様式!$AG256="","",男子様式!$AG256)</f>
        <v/>
      </c>
      <c r="N80" s="49" t="str">
        <f>IF(男子様式!$AG257="","",男子様式!$AG257)</f>
        <v/>
      </c>
    </row>
    <row r="81" spans="1:14">
      <c r="A81" s="49">
        <v>80</v>
      </c>
      <c r="B81" s="49" t="str">
        <f>IF(男子様式!AL100=0,"",男子様式!AL100)</f>
        <v/>
      </c>
      <c r="C81" s="49" t="str">
        <f>IF(男子様式!$C258="","",IF($B81="@","@",$B81+100000000))</f>
        <v/>
      </c>
      <c r="D81" s="49" t="str">
        <f>IF(B81="","",CONCATENATE(E81," (",男子様式!AO100,")"))</f>
        <v/>
      </c>
      <c r="E81" s="49" t="str">
        <f>IF(男子様式!AL100=0,"",VLOOKUP(男子様式!AL100,男子様式!C100:$V$620,2,FALSE))</f>
        <v/>
      </c>
      <c r="F81" s="49" t="str">
        <f>IF(男子様式!AL100=0,"",VLOOKUP(男子様式!AL100,男子様式!C100:$V$620,5,FALSE))</f>
        <v/>
      </c>
      <c r="G81" s="49" t="str">
        <f>IF(B81="","",CONCATENATE(男子様式!AP100," (",男子様式!AO100,")"))</f>
        <v/>
      </c>
      <c r="H81" s="49" t="str">
        <f t="shared" si="2"/>
        <v/>
      </c>
      <c r="I81" s="51" t="str">
        <f>IF($C81="","",VLOOKUP(基本登録情報!$C$7,登録データ!$I$3:$L$100,3,FALSE))</f>
        <v/>
      </c>
      <c r="J81" s="51" t="str">
        <f>IF(B81="","",VLOOKUP(男子様式!AQ100,登録データ!$AM$2:$AN$48,2,FALSE))</f>
        <v/>
      </c>
      <c r="K81" s="49" t="str">
        <f t="shared" si="3"/>
        <v/>
      </c>
      <c r="L81" s="49" t="str">
        <f>IF(男子様式!$AG258="","",男子様式!$AG258)</f>
        <v/>
      </c>
      <c r="M81" s="49" t="str">
        <f>IF(男子様式!$AG259="","",男子様式!$AG259)</f>
        <v/>
      </c>
      <c r="N81" s="49" t="str">
        <f>IF(男子様式!$AG260="","",男子様式!$AG260)</f>
        <v/>
      </c>
    </row>
    <row r="82" spans="1:14">
      <c r="A82" s="49">
        <v>81</v>
      </c>
      <c r="B82" s="49" t="str">
        <f>IF(男子様式!AL101=0,"",男子様式!AL101)</f>
        <v/>
      </c>
      <c r="C82" s="49" t="str">
        <f>IF(男子様式!$C261="","",IF($B82="@","@",$B82+100000000))</f>
        <v/>
      </c>
      <c r="D82" s="49" t="str">
        <f>IF(B82="","",CONCATENATE(E82," (",男子様式!AO101,")"))</f>
        <v/>
      </c>
      <c r="E82" s="49" t="str">
        <f>IF(男子様式!AL101=0,"",VLOOKUP(男子様式!AL101,男子様式!C101:$V$620,2,FALSE))</f>
        <v/>
      </c>
      <c r="F82" s="49" t="str">
        <f>IF(男子様式!AL101=0,"",VLOOKUP(男子様式!AL101,男子様式!C101:$V$620,5,FALSE))</f>
        <v/>
      </c>
      <c r="G82" s="49" t="str">
        <f>IF(B82="","",CONCATENATE(男子様式!AP101," (",男子様式!AO101,")"))</f>
        <v/>
      </c>
      <c r="H82" s="49" t="str">
        <f t="shared" si="2"/>
        <v/>
      </c>
      <c r="I82" s="51" t="str">
        <f>IF($C82="","",VLOOKUP(基本登録情報!$C$7,登録データ!$I$3:$L$100,3,FALSE))</f>
        <v/>
      </c>
      <c r="J82" s="51" t="str">
        <f>IF(B82="","",VLOOKUP(男子様式!AQ101,登録データ!$AM$2:$AN$48,2,FALSE))</f>
        <v/>
      </c>
      <c r="K82" s="49" t="str">
        <f t="shared" si="3"/>
        <v/>
      </c>
      <c r="L82" s="49" t="str">
        <f>IF(男子様式!$AG261="","",男子様式!$AG261)</f>
        <v/>
      </c>
      <c r="M82" s="49" t="str">
        <f>IF(男子様式!$AG262="","",男子様式!$AG262)</f>
        <v/>
      </c>
      <c r="N82" s="49" t="str">
        <f>IF(男子様式!$AG263="","",男子様式!$AG263)</f>
        <v/>
      </c>
    </row>
    <row r="83" spans="1:14">
      <c r="A83" s="49">
        <v>82</v>
      </c>
      <c r="B83" s="49" t="str">
        <f>IF(男子様式!AL102=0,"",男子様式!AL102)</f>
        <v/>
      </c>
      <c r="C83" s="49" t="str">
        <f>IF(男子様式!$C264="","",IF($B83="@","@",$B83+100000000))</f>
        <v/>
      </c>
      <c r="D83" s="49" t="str">
        <f>IF(B83="","",CONCATENATE(E83," (",男子様式!AO102,")"))</f>
        <v/>
      </c>
      <c r="E83" s="49" t="str">
        <f>IF(男子様式!AL102=0,"",VLOOKUP(男子様式!AL102,男子様式!C102:$V$620,2,FALSE))</f>
        <v/>
      </c>
      <c r="F83" s="49" t="str">
        <f>IF(男子様式!AL102=0,"",VLOOKUP(男子様式!AL102,男子様式!C102:$V$620,5,FALSE))</f>
        <v/>
      </c>
      <c r="G83" s="49" t="str">
        <f>IF(B83="","",CONCATENATE(男子様式!AP102," (",男子様式!AO102,")"))</f>
        <v/>
      </c>
      <c r="H83" s="49" t="str">
        <f t="shared" si="2"/>
        <v/>
      </c>
      <c r="I83" s="51" t="str">
        <f>IF($C83="","",VLOOKUP(基本登録情報!$C$7,登録データ!$I$3:$L$100,3,FALSE))</f>
        <v/>
      </c>
      <c r="J83" s="51" t="str">
        <f>IF(B83="","",VLOOKUP(男子様式!AQ102,登録データ!$AM$2:$AN$48,2,FALSE))</f>
        <v/>
      </c>
      <c r="K83" s="49" t="str">
        <f t="shared" si="3"/>
        <v/>
      </c>
      <c r="L83" s="49" t="str">
        <f>IF(男子様式!$AG264="","",男子様式!$AG264)</f>
        <v/>
      </c>
      <c r="M83" s="49" t="str">
        <f>IF(男子様式!$AG265="","",男子様式!$AG265)</f>
        <v/>
      </c>
      <c r="N83" s="49" t="str">
        <f>IF(男子様式!$AG266="","",男子様式!$AG266)</f>
        <v/>
      </c>
    </row>
    <row r="84" spans="1:14">
      <c r="A84" s="49">
        <v>83</v>
      </c>
      <c r="B84" s="49" t="str">
        <f>IF(男子様式!AL103=0,"",男子様式!AL103)</f>
        <v/>
      </c>
      <c r="C84" s="49" t="str">
        <f>IF(男子様式!$C267="","",IF($B84="@","@",$B84+100000000))</f>
        <v/>
      </c>
      <c r="D84" s="49" t="str">
        <f>IF(B84="","",CONCATENATE(E84," (",男子様式!AO103,")"))</f>
        <v/>
      </c>
      <c r="E84" s="49" t="str">
        <f>IF(男子様式!AL103=0,"",VLOOKUP(男子様式!AL103,男子様式!C103:$V$620,2,FALSE))</f>
        <v/>
      </c>
      <c r="F84" s="49" t="str">
        <f>IF(男子様式!AL103=0,"",VLOOKUP(男子様式!AL103,男子様式!C103:$V$620,5,FALSE))</f>
        <v/>
      </c>
      <c r="G84" s="49" t="str">
        <f>IF(B84="","",CONCATENATE(男子様式!AP103," (",男子様式!AO103,")"))</f>
        <v/>
      </c>
      <c r="H84" s="49" t="str">
        <f t="shared" si="2"/>
        <v/>
      </c>
      <c r="I84" s="51" t="str">
        <f>IF($C84="","",VLOOKUP(基本登録情報!$C$7,登録データ!$I$3:$L$100,3,FALSE))</f>
        <v/>
      </c>
      <c r="J84" s="51" t="str">
        <f>IF(B84="","",VLOOKUP(男子様式!AQ103,登録データ!$AM$2:$AN$48,2,FALSE))</f>
        <v/>
      </c>
      <c r="K84" s="49" t="str">
        <f t="shared" si="3"/>
        <v/>
      </c>
      <c r="L84" s="49" t="str">
        <f>IF(男子様式!$AG267="","",男子様式!$AG267)</f>
        <v/>
      </c>
      <c r="M84" s="49" t="str">
        <f>IF(男子様式!$AG268="","",男子様式!$AG268)</f>
        <v/>
      </c>
      <c r="N84" s="49" t="str">
        <f>IF(男子様式!$AG269="","",男子様式!$AG269)</f>
        <v/>
      </c>
    </row>
    <row r="85" spans="1:14">
      <c r="A85" s="49">
        <v>84</v>
      </c>
      <c r="B85" s="49" t="str">
        <f>IF(男子様式!AL104=0,"",男子様式!AL104)</f>
        <v/>
      </c>
      <c r="C85" s="49" t="str">
        <f>IF(男子様式!$C270="","",IF($B85="@","@",$B85+100000000))</f>
        <v/>
      </c>
      <c r="D85" s="49" t="str">
        <f>IF(B85="","",CONCATENATE(E85," (",男子様式!AO104,")"))</f>
        <v/>
      </c>
      <c r="E85" s="49" t="str">
        <f>IF(男子様式!AL104=0,"",VLOOKUP(男子様式!AL104,男子様式!C104:$V$620,2,FALSE))</f>
        <v/>
      </c>
      <c r="F85" s="49" t="str">
        <f>IF(男子様式!AL104=0,"",VLOOKUP(男子様式!AL104,男子様式!C104:$V$620,5,FALSE))</f>
        <v/>
      </c>
      <c r="G85" s="49" t="str">
        <f>IF(B85="","",CONCATENATE(男子様式!AP104," (",男子様式!AO104,")"))</f>
        <v/>
      </c>
      <c r="H85" s="49" t="str">
        <f t="shared" si="2"/>
        <v/>
      </c>
      <c r="I85" s="51" t="str">
        <f>IF($C85="","",VLOOKUP(基本登録情報!$C$7,登録データ!$I$3:$L$100,3,FALSE))</f>
        <v/>
      </c>
      <c r="J85" s="51" t="str">
        <f>IF(B85="","",VLOOKUP(男子様式!AQ104,登録データ!$AM$2:$AN$48,2,FALSE))</f>
        <v/>
      </c>
      <c r="K85" s="49" t="str">
        <f t="shared" si="3"/>
        <v/>
      </c>
      <c r="L85" s="49" t="str">
        <f>IF(男子様式!$AG270="","",男子様式!$AG270)</f>
        <v/>
      </c>
      <c r="M85" s="49" t="str">
        <f>IF(男子様式!$AG271="","",男子様式!$AG271)</f>
        <v/>
      </c>
      <c r="N85" s="49" t="str">
        <f>IF(男子様式!$AG272="","",男子様式!$AG272)</f>
        <v/>
      </c>
    </row>
    <row r="86" spans="1:14">
      <c r="A86" s="49">
        <v>85</v>
      </c>
      <c r="B86" s="49" t="str">
        <f>IF(男子様式!AL105=0,"",男子様式!AL105)</f>
        <v/>
      </c>
      <c r="C86" s="49" t="str">
        <f>IF(男子様式!$C273="","",IF($B86="@","@",$B86+100000000))</f>
        <v/>
      </c>
      <c r="D86" s="49" t="str">
        <f>IF(B86="","",CONCATENATE(E86," (",男子様式!AO105,")"))</f>
        <v/>
      </c>
      <c r="E86" s="49" t="str">
        <f>IF(男子様式!AL105=0,"",VLOOKUP(男子様式!AL105,男子様式!C105:$V$620,2,FALSE))</f>
        <v/>
      </c>
      <c r="F86" s="49" t="str">
        <f>IF(男子様式!AL105=0,"",VLOOKUP(男子様式!AL105,男子様式!C105:$V$620,5,FALSE))</f>
        <v/>
      </c>
      <c r="G86" s="49" t="str">
        <f>IF(B86="","",CONCATENATE(男子様式!AP105," (",男子様式!AO105,")"))</f>
        <v/>
      </c>
      <c r="H86" s="49" t="str">
        <f t="shared" si="2"/>
        <v/>
      </c>
      <c r="I86" s="51" t="str">
        <f>IF($C86="","",VLOOKUP(基本登録情報!$C$7,登録データ!$I$3:$L$100,3,FALSE))</f>
        <v/>
      </c>
      <c r="J86" s="51" t="str">
        <f>IF(B86="","",VLOOKUP(男子様式!AQ105,登録データ!$AM$2:$AN$48,2,FALSE))</f>
        <v/>
      </c>
      <c r="K86" s="49" t="str">
        <f t="shared" si="3"/>
        <v/>
      </c>
      <c r="L86" s="49" t="str">
        <f>IF(男子様式!$AG273="","",男子様式!$AG273)</f>
        <v/>
      </c>
      <c r="M86" s="49" t="str">
        <f>IF(男子様式!$AG274="","",男子様式!$AG274)</f>
        <v/>
      </c>
      <c r="N86" s="49" t="str">
        <f>IF(男子様式!$AG275="","",男子様式!$AG275)</f>
        <v/>
      </c>
    </row>
    <row r="87" spans="1:14">
      <c r="A87" s="49">
        <v>86</v>
      </c>
      <c r="B87" s="49" t="str">
        <f>IF(男子様式!AL106=0,"",男子様式!AL106)</f>
        <v/>
      </c>
      <c r="C87" s="49" t="str">
        <f>IF(男子様式!$C276="","",IF($B87="@","@",$B87+100000000))</f>
        <v/>
      </c>
      <c r="D87" s="49" t="str">
        <f>IF(B87="","",CONCATENATE(E87," (",男子様式!AO106,")"))</f>
        <v/>
      </c>
      <c r="E87" s="49" t="str">
        <f>IF(男子様式!AL106=0,"",VLOOKUP(男子様式!AL106,男子様式!C106:$V$620,2,FALSE))</f>
        <v/>
      </c>
      <c r="F87" s="49" t="str">
        <f>IF(男子様式!AL106=0,"",VLOOKUP(男子様式!AL106,男子様式!C106:$V$620,5,FALSE))</f>
        <v/>
      </c>
      <c r="G87" s="49" t="str">
        <f>IF(B87="","",CONCATENATE(男子様式!AP106," (",男子様式!AO106,")"))</f>
        <v/>
      </c>
      <c r="H87" s="49" t="str">
        <f t="shared" si="2"/>
        <v/>
      </c>
      <c r="I87" s="51" t="str">
        <f>IF($C87="","",VLOOKUP(基本登録情報!$C$7,登録データ!$I$3:$L$100,3,FALSE))</f>
        <v/>
      </c>
      <c r="J87" s="51" t="str">
        <f>IF(B87="","",VLOOKUP(男子様式!AQ106,登録データ!$AM$2:$AN$48,2,FALSE))</f>
        <v/>
      </c>
      <c r="K87" s="49" t="str">
        <f t="shared" si="3"/>
        <v/>
      </c>
      <c r="L87" s="49" t="str">
        <f>IF(男子様式!$AG276="","",男子様式!$AG276)</f>
        <v/>
      </c>
      <c r="M87" s="49" t="str">
        <f>IF(男子様式!$AG277="","",男子様式!$AG277)</f>
        <v/>
      </c>
      <c r="N87" s="49" t="str">
        <f>IF(男子様式!$AG278="","",男子様式!$AG278)</f>
        <v/>
      </c>
    </row>
    <row r="88" spans="1:14">
      <c r="A88" s="49">
        <v>87</v>
      </c>
      <c r="B88" s="49" t="str">
        <f>IF(男子様式!AL107=0,"",男子様式!AL107)</f>
        <v/>
      </c>
      <c r="C88" s="49" t="str">
        <f>IF(男子様式!$C279="","",IF($B88="@","@",$B88+100000000))</f>
        <v/>
      </c>
      <c r="D88" s="49" t="str">
        <f>IF(B88="","",CONCATENATE(E88," (",男子様式!AO107,")"))</f>
        <v/>
      </c>
      <c r="E88" s="49" t="str">
        <f>IF(男子様式!AL107=0,"",VLOOKUP(男子様式!AL107,男子様式!C107:$V$620,2,FALSE))</f>
        <v/>
      </c>
      <c r="F88" s="49" t="str">
        <f>IF(男子様式!AL107=0,"",VLOOKUP(男子様式!AL107,男子様式!C107:$V$620,5,FALSE))</f>
        <v/>
      </c>
      <c r="G88" s="49" t="str">
        <f>IF(B88="","",CONCATENATE(男子様式!AP107," (",男子様式!AO107,")"))</f>
        <v/>
      </c>
      <c r="H88" s="49" t="str">
        <f t="shared" si="2"/>
        <v/>
      </c>
      <c r="I88" s="51" t="str">
        <f>IF($C88="","",VLOOKUP(基本登録情報!$C$7,登録データ!$I$3:$L$100,3,FALSE))</f>
        <v/>
      </c>
      <c r="J88" s="51" t="str">
        <f>IF(B88="","",VLOOKUP(男子様式!AQ107,登録データ!$AM$2:$AN$48,2,FALSE))</f>
        <v/>
      </c>
      <c r="K88" s="49" t="str">
        <f t="shared" si="3"/>
        <v/>
      </c>
      <c r="L88" s="49" t="str">
        <f>IF(男子様式!$AG279="","",男子様式!$AG279)</f>
        <v/>
      </c>
      <c r="M88" s="49" t="str">
        <f>IF(男子様式!$AG280="","",男子様式!$AG280)</f>
        <v/>
      </c>
      <c r="N88" s="49" t="str">
        <f>IF(男子様式!$AG281="","",男子様式!$AG281)</f>
        <v/>
      </c>
    </row>
    <row r="89" spans="1:14">
      <c r="A89" s="49">
        <v>88</v>
      </c>
      <c r="B89" s="49" t="str">
        <f>IF(男子様式!AL108=0,"",男子様式!AL108)</f>
        <v/>
      </c>
      <c r="C89" s="49" t="str">
        <f>IF(男子様式!$C282="","",IF($B89="@","@",$B89+100000000))</f>
        <v/>
      </c>
      <c r="D89" s="49" t="str">
        <f>IF(B89="","",CONCATENATE(E89," (",男子様式!AO108,")"))</f>
        <v/>
      </c>
      <c r="E89" s="49" t="str">
        <f>IF(男子様式!AL108=0,"",VLOOKUP(男子様式!AL108,男子様式!C108:$V$620,2,FALSE))</f>
        <v/>
      </c>
      <c r="F89" s="49" t="str">
        <f>IF(男子様式!AL108=0,"",VLOOKUP(男子様式!AL108,男子様式!C108:$V$620,5,FALSE))</f>
        <v/>
      </c>
      <c r="G89" s="49" t="str">
        <f>IF(B89="","",CONCATENATE(男子様式!AP108," (",男子様式!AO108,")"))</f>
        <v/>
      </c>
      <c r="H89" s="49" t="str">
        <f t="shared" si="2"/>
        <v/>
      </c>
      <c r="I89" s="51" t="str">
        <f>IF($C89="","",VLOOKUP(基本登録情報!$C$7,登録データ!$I$3:$L$100,3,FALSE))</f>
        <v/>
      </c>
      <c r="J89" s="51" t="str">
        <f>IF(B89="","",VLOOKUP(男子様式!AQ108,登録データ!$AM$2:$AN$48,2,FALSE))</f>
        <v/>
      </c>
      <c r="K89" s="49" t="str">
        <f t="shared" si="3"/>
        <v/>
      </c>
      <c r="L89" s="49" t="str">
        <f>IF(男子様式!$AG282="","",男子様式!$AG282)</f>
        <v/>
      </c>
      <c r="M89" s="49" t="str">
        <f>IF(男子様式!$AG283="","",男子様式!$AG283)</f>
        <v/>
      </c>
      <c r="N89" s="49" t="str">
        <f>IF(男子様式!$AG284="","",男子様式!$AG284)</f>
        <v/>
      </c>
    </row>
    <row r="90" spans="1:14">
      <c r="A90" s="49">
        <v>89</v>
      </c>
      <c r="B90" s="49" t="str">
        <f>IF(男子様式!AL109=0,"",男子様式!AL109)</f>
        <v/>
      </c>
      <c r="C90" s="49" t="str">
        <f>IF(男子様式!$C285="","",IF($B90="@","@",$B90+100000000))</f>
        <v/>
      </c>
      <c r="D90" s="49" t="str">
        <f>IF(B90="","",CONCATENATE(E90," (",男子様式!AO109,")"))</f>
        <v/>
      </c>
      <c r="E90" s="49" t="str">
        <f>IF(男子様式!AL109=0,"",VLOOKUP(男子様式!AL109,男子様式!C109:$V$620,2,FALSE))</f>
        <v/>
      </c>
      <c r="F90" s="49" t="str">
        <f>IF(男子様式!AL109=0,"",VLOOKUP(男子様式!AL109,男子様式!C109:$V$620,5,FALSE))</f>
        <v/>
      </c>
      <c r="G90" s="49" t="str">
        <f>IF(B90="","",CONCATENATE(男子様式!AP109," (",男子様式!AO109,")"))</f>
        <v/>
      </c>
      <c r="H90" s="49" t="str">
        <f t="shared" si="2"/>
        <v/>
      </c>
      <c r="I90" s="51" t="str">
        <f>IF($C90="","",VLOOKUP(基本登録情報!$C$7,登録データ!$I$3:$L$100,3,FALSE))</f>
        <v/>
      </c>
      <c r="J90" s="51" t="str">
        <f>IF(B90="","",VLOOKUP(男子様式!AQ109,登録データ!$AM$2:$AN$48,2,FALSE))</f>
        <v/>
      </c>
      <c r="K90" s="49" t="str">
        <f t="shared" si="3"/>
        <v/>
      </c>
      <c r="L90" s="49" t="str">
        <f>IF(男子様式!$AG285="","",男子様式!$AG285)</f>
        <v/>
      </c>
      <c r="M90" s="49" t="str">
        <f>IF(男子様式!$AG286="","",男子様式!$AG286)</f>
        <v/>
      </c>
      <c r="N90" s="49" t="str">
        <f>IF(男子様式!$AG287="","",男子様式!$AG287)</f>
        <v/>
      </c>
    </row>
    <row r="91" spans="1:14">
      <c r="A91" s="49">
        <v>90</v>
      </c>
      <c r="B91" s="49" t="str">
        <f>IF(男子様式!AL110=0,"",男子様式!AL110)</f>
        <v/>
      </c>
      <c r="C91" s="49" t="str">
        <f>IF(男子様式!$C288="","",IF($B91="@","@",$B91+100000000))</f>
        <v/>
      </c>
      <c r="D91" s="49" t="str">
        <f>IF(B91="","",CONCATENATE(E91," (",男子様式!AO110,")"))</f>
        <v/>
      </c>
      <c r="E91" s="49" t="str">
        <f>IF(男子様式!AL110=0,"",VLOOKUP(男子様式!AL110,男子様式!C110:$V$620,2,FALSE))</f>
        <v/>
      </c>
      <c r="F91" s="49" t="str">
        <f>IF(男子様式!AL110=0,"",VLOOKUP(男子様式!AL110,男子様式!C110:$V$620,5,FALSE))</f>
        <v/>
      </c>
      <c r="G91" s="49" t="str">
        <f>IF(B91="","",CONCATENATE(男子様式!AP110," (",男子様式!AO110,")"))</f>
        <v/>
      </c>
      <c r="H91" s="49" t="str">
        <f t="shared" si="2"/>
        <v/>
      </c>
      <c r="I91" s="51" t="str">
        <f>IF($C91="","",VLOOKUP(基本登録情報!$C$7,登録データ!$I$3:$L$100,3,FALSE))</f>
        <v/>
      </c>
      <c r="J91" s="51" t="str">
        <f>IF(B91="","",VLOOKUP(男子様式!AQ110,登録データ!$AM$2:$AN$48,2,FALSE))</f>
        <v/>
      </c>
      <c r="K91" s="49" t="str">
        <f t="shared" si="3"/>
        <v/>
      </c>
      <c r="L91" s="49" t="str">
        <f>IF(男子様式!$AG288="","",男子様式!$AG288)</f>
        <v/>
      </c>
      <c r="M91" s="49" t="str">
        <f>IF(男子様式!$AG289="","",男子様式!$AG289)</f>
        <v/>
      </c>
      <c r="N91" s="49" t="str">
        <f>IF(男子様式!$AG290="","",男子様式!$AG290)</f>
        <v/>
      </c>
    </row>
    <row r="92" spans="1:14">
      <c r="A92" s="49">
        <v>91</v>
      </c>
      <c r="B92" s="49" t="str">
        <f>IF(男子様式!AL111=0,"",男子様式!AL111)</f>
        <v/>
      </c>
      <c r="C92" s="49" t="str">
        <f>IF(男子様式!$C291="","",IF($B92="@","@",$B92+100000000))</f>
        <v/>
      </c>
      <c r="D92" s="49" t="str">
        <f>IF(B92="","",CONCATENATE(E92," (",男子様式!AO111,")"))</f>
        <v/>
      </c>
      <c r="E92" s="49" t="str">
        <f>IF(男子様式!AL111=0,"",VLOOKUP(男子様式!AL111,男子様式!C111:$V$620,2,FALSE))</f>
        <v/>
      </c>
      <c r="F92" s="49" t="str">
        <f>IF(男子様式!AL111=0,"",VLOOKUP(男子様式!AL111,男子様式!C111:$V$620,5,FALSE))</f>
        <v/>
      </c>
      <c r="G92" s="49" t="str">
        <f>IF(B92="","",CONCATENATE(男子様式!AP111," (",男子様式!AO111,")"))</f>
        <v/>
      </c>
      <c r="H92" s="49" t="str">
        <f t="shared" si="2"/>
        <v/>
      </c>
      <c r="I92" s="51" t="str">
        <f>IF($C92="","",VLOOKUP(基本登録情報!$C$7,登録データ!$I$3:$L$100,3,FALSE))</f>
        <v/>
      </c>
      <c r="J92" s="51" t="str">
        <f>IF(B92="","",VLOOKUP(男子様式!AQ111,登録データ!$AM$2:$AN$48,2,FALSE))</f>
        <v/>
      </c>
      <c r="K92" s="49" t="str">
        <f t="shared" si="3"/>
        <v/>
      </c>
      <c r="L92" s="49" t="str">
        <f>IF(男子様式!$AG291="","",男子様式!$AG291)</f>
        <v/>
      </c>
      <c r="M92" s="49" t="str">
        <f>IF(男子様式!$AG292="","",男子様式!$AG292)</f>
        <v/>
      </c>
      <c r="N92" s="49" t="str">
        <f>IF(男子様式!$AG293="","",男子様式!$AG293)</f>
        <v/>
      </c>
    </row>
    <row r="93" spans="1:14">
      <c r="A93" s="49">
        <v>92</v>
      </c>
      <c r="B93" s="49" t="str">
        <f>IF(男子様式!AL112=0,"",男子様式!AL112)</f>
        <v/>
      </c>
      <c r="C93" s="49" t="str">
        <f>IF(男子様式!$C294="","",IF($B93="@","@",$B93+100000000))</f>
        <v/>
      </c>
      <c r="D93" s="49" t="str">
        <f>IF(B93="","",CONCATENATE(E93," (",男子様式!AO112,")"))</f>
        <v/>
      </c>
      <c r="E93" s="49" t="str">
        <f>IF(男子様式!AL112=0,"",VLOOKUP(男子様式!AL112,男子様式!C112:$V$620,2,FALSE))</f>
        <v/>
      </c>
      <c r="F93" s="49" t="str">
        <f>IF(男子様式!AL112=0,"",VLOOKUP(男子様式!AL112,男子様式!C112:$V$620,5,FALSE))</f>
        <v/>
      </c>
      <c r="G93" s="49" t="str">
        <f>IF(B93="","",CONCATENATE(男子様式!AP112," (",男子様式!AO112,")"))</f>
        <v/>
      </c>
      <c r="H93" s="49" t="str">
        <f t="shared" si="2"/>
        <v/>
      </c>
      <c r="I93" s="51" t="str">
        <f>IF($C93="","",VLOOKUP(基本登録情報!$C$7,登録データ!$I$3:$L$100,3,FALSE))</f>
        <v/>
      </c>
      <c r="J93" s="51" t="str">
        <f>IF(B93="","",VLOOKUP(男子様式!AQ112,登録データ!$AM$2:$AN$48,2,FALSE))</f>
        <v/>
      </c>
      <c r="K93" s="49" t="str">
        <f t="shared" si="3"/>
        <v/>
      </c>
      <c r="L93" s="49" t="str">
        <f>IF(男子様式!$AG294="","",男子様式!$AG294)</f>
        <v/>
      </c>
      <c r="M93" s="49" t="str">
        <f>IF(男子様式!$AG295="","",男子様式!$AG295)</f>
        <v/>
      </c>
      <c r="N93" s="49" t="str">
        <f>IF(男子様式!$AG296="","",男子様式!$AG296)</f>
        <v/>
      </c>
    </row>
    <row r="94" spans="1:14">
      <c r="A94" s="49">
        <v>93</v>
      </c>
      <c r="B94" s="49" t="str">
        <f>IF(男子様式!AL113=0,"",男子様式!AL113)</f>
        <v/>
      </c>
      <c r="C94" s="49" t="str">
        <f>IF(男子様式!$C297="","",IF($B94="@","@",$B94+100000000))</f>
        <v/>
      </c>
      <c r="D94" s="49" t="str">
        <f>IF(B94="","",CONCATENATE(E94," (",男子様式!AO113,")"))</f>
        <v/>
      </c>
      <c r="E94" s="49" t="str">
        <f>IF(男子様式!AL113=0,"",VLOOKUP(男子様式!AL113,男子様式!C113:$V$620,2,FALSE))</f>
        <v/>
      </c>
      <c r="F94" s="49" t="str">
        <f>IF(男子様式!AL113=0,"",VLOOKUP(男子様式!AL113,男子様式!C113:$V$620,5,FALSE))</f>
        <v/>
      </c>
      <c r="G94" s="49" t="str">
        <f>IF(B94="","",CONCATENATE(男子様式!AP113," (",男子様式!AO113,")"))</f>
        <v/>
      </c>
      <c r="H94" s="49" t="str">
        <f t="shared" si="2"/>
        <v/>
      </c>
      <c r="I94" s="51" t="str">
        <f>IF($C94="","",VLOOKUP(基本登録情報!$C$7,登録データ!$I$3:$L$100,3,FALSE))</f>
        <v/>
      </c>
      <c r="J94" s="51" t="str">
        <f>IF(B94="","",VLOOKUP(男子様式!AQ113,登録データ!$AM$2:$AN$48,2,FALSE))</f>
        <v/>
      </c>
      <c r="K94" s="49" t="str">
        <f t="shared" si="3"/>
        <v/>
      </c>
      <c r="L94" s="49" t="str">
        <f>IF(男子様式!$AG297="","",男子様式!$AG297)</f>
        <v/>
      </c>
      <c r="M94" s="49" t="str">
        <f>IF(男子様式!$AG298="","",男子様式!$AG298)</f>
        <v/>
      </c>
      <c r="N94" s="49" t="str">
        <f>IF(男子様式!$AG299="","",男子様式!$AG299)</f>
        <v/>
      </c>
    </row>
    <row r="95" spans="1:14">
      <c r="A95" s="49">
        <v>94</v>
      </c>
      <c r="B95" s="49" t="str">
        <f>IF(男子様式!AL114=0,"",男子様式!AL114)</f>
        <v/>
      </c>
      <c r="C95" s="49" t="str">
        <f>IF(男子様式!$C300="","",IF($B95="@","@",$B95+100000000))</f>
        <v/>
      </c>
      <c r="D95" s="49" t="str">
        <f>IF(B95="","",CONCATENATE(E95," (",男子様式!AO114,")"))</f>
        <v/>
      </c>
      <c r="E95" s="49" t="str">
        <f>IF(男子様式!AL114=0,"",VLOOKUP(男子様式!AL114,男子様式!C114:$V$620,2,FALSE))</f>
        <v/>
      </c>
      <c r="F95" s="49" t="str">
        <f>IF(男子様式!AL114=0,"",VLOOKUP(男子様式!AL114,男子様式!C114:$V$620,5,FALSE))</f>
        <v/>
      </c>
      <c r="G95" s="49" t="str">
        <f>IF(B95="","",CONCATENATE(男子様式!AP114," (",男子様式!AO114,")"))</f>
        <v/>
      </c>
      <c r="H95" s="49" t="str">
        <f t="shared" si="2"/>
        <v/>
      </c>
      <c r="I95" s="51" t="str">
        <f>IF($C95="","",VLOOKUP(基本登録情報!$C$7,登録データ!$I$3:$L$100,3,FALSE))</f>
        <v/>
      </c>
      <c r="J95" s="51" t="str">
        <f>IF(B95="","",VLOOKUP(男子様式!AQ114,登録データ!$AM$2:$AN$48,2,FALSE))</f>
        <v/>
      </c>
      <c r="K95" s="49" t="str">
        <f t="shared" si="3"/>
        <v/>
      </c>
      <c r="L95" s="49" t="str">
        <f>IF(男子様式!$AG300="","",男子様式!$AG300)</f>
        <v/>
      </c>
      <c r="M95" s="49" t="str">
        <f>IF(男子様式!$AG301="","",男子様式!$AG301)</f>
        <v/>
      </c>
      <c r="N95" s="49" t="str">
        <f>IF(男子様式!$AG302="","",男子様式!$AG302)</f>
        <v/>
      </c>
    </row>
    <row r="96" spans="1:14">
      <c r="A96" s="49">
        <v>95</v>
      </c>
      <c r="B96" s="49" t="str">
        <f>IF(男子様式!AL115=0,"",男子様式!AL115)</f>
        <v/>
      </c>
      <c r="C96" s="49" t="str">
        <f>IF(男子様式!$C303="","",IF($B96="@","@",$B96+100000000))</f>
        <v/>
      </c>
      <c r="D96" s="49" t="str">
        <f>IF(B96="","",CONCATENATE(E96," (",男子様式!AO115,")"))</f>
        <v/>
      </c>
      <c r="E96" s="49" t="str">
        <f>IF(男子様式!AL115=0,"",VLOOKUP(男子様式!AL115,男子様式!C115:$V$620,2,FALSE))</f>
        <v/>
      </c>
      <c r="F96" s="49" t="str">
        <f>IF(男子様式!AL115=0,"",VLOOKUP(男子様式!AL115,男子様式!C115:$V$620,5,FALSE))</f>
        <v/>
      </c>
      <c r="G96" s="49" t="str">
        <f>IF(B96="","",CONCATENATE(男子様式!AP115," (",男子様式!AO115,")"))</f>
        <v/>
      </c>
      <c r="H96" s="49" t="str">
        <f t="shared" si="2"/>
        <v/>
      </c>
      <c r="I96" s="51" t="str">
        <f>IF($C96="","",VLOOKUP(基本登録情報!$C$7,登録データ!$I$3:$L$100,3,FALSE))</f>
        <v/>
      </c>
      <c r="J96" s="51" t="str">
        <f>IF(B96="","",VLOOKUP(男子様式!AQ115,登録データ!$AM$2:$AN$48,2,FALSE))</f>
        <v/>
      </c>
      <c r="K96" s="49" t="str">
        <f t="shared" si="3"/>
        <v/>
      </c>
      <c r="L96" s="49" t="str">
        <f>IF(男子様式!$AG303="","",男子様式!$AG303)</f>
        <v/>
      </c>
      <c r="M96" s="49" t="str">
        <f>IF(男子様式!$AG304="","",男子様式!$AG304)</f>
        <v/>
      </c>
      <c r="N96" s="49" t="str">
        <f>IF(男子様式!$AG305="","",男子様式!$AG305)</f>
        <v/>
      </c>
    </row>
    <row r="97" spans="1:14">
      <c r="A97" s="49">
        <v>96</v>
      </c>
      <c r="B97" s="49" t="str">
        <f>IF(男子様式!AL116=0,"",男子様式!AL116)</f>
        <v/>
      </c>
      <c r="C97" s="49" t="str">
        <f>IF(男子様式!$C306="","",IF($B97="@","@",$B97+100000000))</f>
        <v/>
      </c>
      <c r="D97" s="49" t="str">
        <f>IF(B97="","",CONCATENATE(E97," (",男子様式!AO116,")"))</f>
        <v/>
      </c>
      <c r="E97" s="49" t="str">
        <f>IF(男子様式!AL116=0,"",VLOOKUP(男子様式!AL116,男子様式!C116:$V$620,2,FALSE))</f>
        <v/>
      </c>
      <c r="F97" s="49" t="str">
        <f>IF(男子様式!AL116=0,"",VLOOKUP(男子様式!AL116,男子様式!C116:$V$620,5,FALSE))</f>
        <v/>
      </c>
      <c r="G97" s="49" t="str">
        <f>IF(B97="","",CONCATENATE(男子様式!AP116," (",男子様式!AO116,")"))</f>
        <v/>
      </c>
      <c r="H97" s="49" t="str">
        <f t="shared" si="2"/>
        <v/>
      </c>
      <c r="I97" s="51" t="str">
        <f>IF($C97="","",VLOOKUP(基本登録情報!$C$7,登録データ!$I$3:$L$100,3,FALSE))</f>
        <v/>
      </c>
      <c r="J97" s="51" t="str">
        <f>IF(B97="","",VLOOKUP(男子様式!AQ116,登録データ!$AM$2:$AN$48,2,FALSE))</f>
        <v/>
      </c>
      <c r="K97" s="49" t="str">
        <f t="shared" si="3"/>
        <v/>
      </c>
      <c r="L97" s="49" t="str">
        <f>IF(男子様式!$AG306="","",男子様式!$AG306)</f>
        <v/>
      </c>
      <c r="M97" s="49" t="str">
        <f>IF(男子様式!$AG307="","",男子様式!$AG307)</f>
        <v/>
      </c>
      <c r="N97" s="49" t="str">
        <f>IF(男子様式!$AG308="","",男子様式!$AG308)</f>
        <v/>
      </c>
    </row>
    <row r="98" spans="1:14">
      <c r="A98" s="49">
        <v>97</v>
      </c>
      <c r="B98" s="49" t="str">
        <f>IF(男子様式!AL117=0,"",男子様式!AL117)</f>
        <v/>
      </c>
      <c r="C98" s="49" t="str">
        <f>IF(男子様式!$C309="","",IF($B98="@","@",$B98+100000000))</f>
        <v/>
      </c>
      <c r="D98" s="49" t="str">
        <f>IF(B98="","",CONCATENATE(E98," (",男子様式!AO117,")"))</f>
        <v/>
      </c>
      <c r="E98" s="49" t="str">
        <f>IF(男子様式!AL117=0,"",VLOOKUP(男子様式!AL117,男子様式!C117:$V$620,2,FALSE))</f>
        <v/>
      </c>
      <c r="F98" s="49" t="str">
        <f>IF(男子様式!AL117=0,"",VLOOKUP(男子様式!AL117,男子様式!C117:$V$620,5,FALSE))</f>
        <v/>
      </c>
      <c r="G98" s="49" t="str">
        <f>IF(B98="","",CONCATENATE(男子様式!AP117," (",男子様式!AO117,")"))</f>
        <v/>
      </c>
      <c r="H98" s="49" t="str">
        <f t="shared" si="2"/>
        <v/>
      </c>
      <c r="I98" s="51" t="str">
        <f>IF($C98="","",VLOOKUP(基本登録情報!$C$7,登録データ!$I$3:$L$100,3,FALSE))</f>
        <v/>
      </c>
      <c r="J98" s="51" t="str">
        <f>IF(B98="","",VLOOKUP(男子様式!AQ117,登録データ!$AM$2:$AN$48,2,FALSE))</f>
        <v/>
      </c>
      <c r="K98" s="49" t="str">
        <f t="shared" si="3"/>
        <v/>
      </c>
      <c r="L98" s="49" t="str">
        <f>IF(男子様式!$AG309="","",男子様式!$AG309)</f>
        <v/>
      </c>
      <c r="M98" s="49" t="str">
        <f>IF(男子様式!$AG310="","",男子様式!$AG310)</f>
        <v/>
      </c>
      <c r="N98" s="49" t="str">
        <f>IF(男子様式!$AG311="","",男子様式!$AG311)</f>
        <v/>
      </c>
    </row>
    <row r="99" spans="1:14">
      <c r="A99" s="49">
        <v>98</v>
      </c>
      <c r="B99" s="49" t="str">
        <f>IF(男子様式!AL118=0,"",男子様式!AL118)</f>
        <v/>
      </c>
      <c r="C99" s="49" t="str">
        <f>IF(男子様式!$C312="","",IF($B99="@","@",$B99+100000000))</f>
        <v/>
      </c>
      <c r="D99" s="49" t="str">
        <f>IF(B99="","",CONCATENATE(E99," (",男子様式!AO118,")"))</f>
        <v/>
      </c>
      <c r="E99" s="49" t="str">
        <f>IF(男子様式!AL118=0,"",VLOOKUP(男子様式!AL118,男子様式!C118:$V$620,2,FALSE))</f>
        <v/>
      </c>
      <c r="F99" s="49" t="str">
        <f>IF(男子様式!AL118=0,"",VLOOKUP(男子様式!AL118,男子様式!C118:$V$620,5,FALSE))</f>
        <v/>
      </c>
      <c r="G99" s="49" t="str">
        <f>IF(B99="","",CONCATENATE(男子様式!AP118," (",男子様式!AO118,")"))</f>
        <v/>
      </c>
      <c r="H99" s="49" t="str">
        <f t="shared" si="2"/>
        <v/>
      </c>
      <c r="I99" s="51" t="str">
        <f>IF($C99="","",VLOOKUP(基本登録情報!$C$7,登録データ!$I$3:$L$100,3,FALSE))</f>
        <v/>
      </c>
      <c r="J99" s="51" t="str">
        <f>IF(B99="","",VLOOKUP(男子様式!AQ118,登録データ!$AM$2:$AN$48,2,FALSE))</f>
        <v/>
      </c>
      <c r="K99" s="49" t="str">
        <f t="shared" si="3"/>
        <v/>
      </c>
      <c r="L99" s="49" t="str">
        <f>IF(男子様式!$AG312="","",男子様式!$AG312)</f>
        <v/>
      </c>
      <c r="M99" s="49" t="str">
        <f>IF(男子様式!$AG313="","",男子様式!$AG313)</f>
        <v/>
      </c>
      <c r="N99" s="49" t="str">
        <f>IF(男子様式!$AG314="","",男子様式!$AG314)</f>
        <v/>
      </c>
    </row>
    <row r="100" spans="1:14">
      <c r="A100" s="49">
        <v>99</v>
      </c>
      <c r="B100" s="49" t="str">
        <f>IF(男子様式!AL119=0,"",男子様式!AL119)</f>
        <v/>
      </c>
      <c r="C100" s="49" t="str">
        <f>IF(男子様式!$C315="","",IF($B100="@","@",$B100+100000000))</f>
        <v/>
      </c>
      <c r="D100" s="49" t="str">
        <f>IF(B100="","",CONCATENATE(E100," (",男子様式!AO119,")"))</f>
        <v/>
      </c>
      <c r="E100" s="49" t="str">
        <f>IF(男子様式!AL119=0,"",VLOOKUP(男子様式!AL119,男子様式!C119:$V$620,2,FALSE))</f>
        <v/>
      </c>
      <c r="F100" s="49" t="str">
        <f>IF(男子様式!AL119=0,"",VLOOKUP(男子様式!AL119,男子様式!C119:$V$620,5,FALSE))</f>
        <v/>
      </c>
      <c r="G100" s="49" t="str">
        <f>IF(B100="","",CONCATENATE(男子様式!AP119," (",男子様式!AO119,")"))</f>
        <v/>
      </c>
      <c r="H100" s="49" t="str">
        <f t="shared" si="2"/>
        <v/>
      </c>
      <c r="I100" s="51" t="str">
        <f>IF($C100="","",VLOOKUP(基本登録情報!$C$7,登録データ!$I$3:$L$100,3,FALSE))</f>
        <v/>
      </c>
      <c r="J100" s="51" t="str">
        <f>IF(B100="","",VLOOKUP(男子様式!AQ119,登録データ!$AM$2:$AN$48,2,FALSE))</f>
        <v/>
      </c>
      <c r="K100" s="49" t="str">
        <f t="shared" si="3"/>
        <v/>
      </c>
      <c r="L100" s="49" t="str">
        <f>IF(男子様式!$AG315="","",男子様式!$AG315)</f>
        <v/>
      </c>
      <c r="M100" s="49" t="str">
        <f>IF(男子様式!$AG316="","",男子様式!$AG316)</f>
        <v/>
      </c>
      <c r="N100" s="49" t="str">
        <f>IF(男子様式!$AG317="","",男子様式!$AG317)</f>
        <v/>
      </c>
    </row>
    <row r="101" spans="1:14">
      <c r="A101" s="49">
        <v>100</v>
      </c>
      <c r="B101" s="49" t="str">
        <f>IF(男子様式!AL120=0,"",男子様式!AL120)</f>
        <v/>
      </c>
      <c r="C101" s="49" t="str">
        <f>IF(男子様式!$C318="","",IF($B101="@","@",$B101+100000000))</f>
        <v/>
      </c>
      <c r="D101" s="49" t="str">
        <f>IF(B101="","",CONCATENATE(E101," (",男子様式!AO120,")"))</f>
        <v/>
      </c>
      <c r="E101" s="49" t="str">
        <f>IF(男子様式!AL120=0,"",VLOOKUP(男子様式!AL120,男子様式!C120:$V$620,2,FALSE))</f>
        <v/>
      </c>
      <c r="F101" s="49" t="str">
        <f>IF(男子様式!AL120=0,"",VLOOKUP(男子様式!AL120,男子様式!C120:$V$620,5,FALSE))</f>
        <v/>
      </c>
      <c r="G101" s="49" t="str">
        <f>IF(B101="","",CONCATENATE(男子様式!AP120," (",男子様式!AO120,")"))</f>
        <v/>
      </c>
      <c r="H101" s="49" t="str">
        <f t="shared" si="2"/>
        <v/>
      </c>
      <c r="I101" s="51" t="str">
        <f>IF($C101="","",VLOOKUP(基本登録情報!$C$7,登録データ!$I$3:$L$100,3,FALSE))</f>
        <v/>
      </c>
      <c r="J101" s="51" t="str">
        <f>IF(B101="","",VLOOKUP(男子様式!AQ120,登録データ!$AM$2:$AN$48,2,FALSE))</f>
        <v/>
      </c>
      <c r="K101" s="49" t="str">
        <f t="shared" si="3"/>
        <v/>
      </c>
      <c r="L101" s="49" t="str">
        <f>IF(男子様式!$AG318="","",男子様式!$AG318)</f>
        <v/>
      </c>
      <c r="M101" s="49" t="str">
        <f>IF(男子様式!$AG319="","",男子様式!$AG319)</f>
        <v/>
      </c>
      <c r="N101" s="49" t="str">
        <f>IF(男子様式!$AG320="","",男子様式!$AG320)</f>
        <v/>
      </c>
    </row>
    <row r="102" spans="1:14">
      <c r="A102" s="49">
        <v>101</v>
      </c>
      <c r="B102" s="49" t="str">
        <f>IF(男子様式!AL121=0,"",男子様式!AL121)</f>
        <v/>
      </c>
      <c r="C102" s="49" t="str">
        <f>IF(男子様式!$C321="","",IF($B102="@","@",$B102+100000000))</f>
        <v/>
      </c>
      <c r="D102" s="49" t="str">
        <f>IF(B102="","",CONCATENATE(E102," (",男子様式!AO121,")"))</f>
        <v/>
      </c>
      <c r="E102" s="49" t="str">
        <f>IF(男子様式!AL121=0,"",VLOOKUP(男子様式!AL121,男子様式!C121:$V$620,2,FALSE))</f>
        <v/>
      </c>
      <c r="F102" s="49" t="str">
        <f>IF(男子様式!AL121=0,"",VLOOKUP(男子様式!AL121,男子様式!C121:$V$620,5,FALSE))</f>
        <v/>
      </c>
      <c r="G102" s="49" t="str">
        <f>IF(B102="","",CONCATENATE(男子様式!AP121," (",男子様式!AO121,")"))</f>
        <v/>
      </c>
      <c r="H102" s="49" t="str">
        <f t="shared" si="2"/>
        <v/>
      </c>
      <c r="I102" s="51" t="str">
        <f>IF($C102="","",VLOOKUP(基本登録情報!$C$7,登録データ!$I$3:$L$100,3,FALSE))</f>
        <v/>
      </c>
      <c r="J102" s="51" t="str">
        <f>IF(B102="","",VLOOKUP(男子様式!AQ121,登録データ!$AM$2:$AN$48,2,FALSE))</f>
        <v/>
      </c>
      <c r="K102" s="49" t="str">
        <f t="shared" si="3"/>
        <v/>
      </c>
      <c r="L102" s="49" t="str">
        <f>IF(男子様式!$AG321="","",男子様式!$AG321)</f>
        <v/>
      </c>
      <c r="M102" s="49" t="str">
        <f>IF(男子様式!$AG322="","",男子様式!$AG322)</f>
        <v/>
      </c>
      <c r="N102" s="49" t="str">
        <f>IF(男子様式!$AG323="","",男子様式!$AG323)</f>
        <v/>
      </c>
    </row>
    <row r="103" spans="1:14">
      <c r="A103" s="49">
        <v>102</v>
      </c>
      <c r="B103" s="49" t="str">
        <f>IF(男子様式!AL122=0,"",男子様式!AL122)</f>
        <v/>
      </c>
      <c r="C103" s="49" t="str">
        <f>IF(男子様式!$C324="","",IF($B103="@","@",$B103+100000000))</f>
        <v/>
      </c>
      <c r="D103" s="49" t="str">
        <f>IF(B103="","",CONCATENATE(E103," (",男子様式!AO122,")"))</f>
        <v/>
      </c>
      <c r="E103" s="49" t="str">
        <f>IF(男子様式!AL122=0,"",VLOOKUP(男子様式!AL122,男子様式!C122:$V$620,2,FALSE))</f>
        <v/>
      </c>
      <c r="F103" s="49" t="str">
        <f>IF(男子様式!AL122=0,"",VLOOKUP(男子様式!AL122,男子様式!C122:$V$620,5,FALSE))</f>
        <v/>
      </c>
      <c r="G103" s="49" t="str">
        <f>IF(B103="","",CONCATENATE(男子様式!AP122," (",男子様式!AO122,")"))</f>
        <v/>
      </c>
      <c r="H103" s="49" t="str">
        <f t="shared" si="2"/>
        <v/>
      </c>
      <c r="I103" s="51" t="str">
        <f>IF($C103="","",VLOOKUP(基本登録情報!$C$7,登録データ!$I$3:$L$100,3,FALSE))</f>
        <v/>
      </c>
      <c r="J103" s="51" t="str">
        <f>IF(B103="","",VLOOKUP(男子様式!AQ122,登録データ!$AM$2:$AN$48,2,FALSE))</f>
        <v/>
      </c>
      <c r="K103" s="49" t="str">
        <f t="shared" si="3"/>
        <v/>
      </c>
      <c r="L103" s="49" t="str">
        <f>IF(男子様式!$AG324="","",男子様式!$AG324)</f>
        <v/>
      </c>
      <c r="M103" s="49" t="str">
        <f>IF(男子様式!$AG325="","",男子様式!$AG325)</f>
        <v/>
      </c>
      <c r="N103" s="49" t="str">
        <f>IF(男子様式!$AG326="","",男子様式!$AG326)</f>
        <v/>
      </c>
    </row>
    <row r="104" spans="1:14">
      <c r="A104" s="49">
        <v>103</v>
      </c>
      <c r="B104" s="49" t="str">
        <f>IF(男子様式!AL123=0,"",男子様式!AL123)</f>
        <v/>
      </c>
      <c r="C104" s="49" t="str">
        <f>IF(男子様式!$C327="","",IF($B104="@","@",$B104+100000000))</f>
        <v/>
      </c>
      <c r="D104" s="49" t="str">
        <f>IF(B104="","",CONCATENATE(E104," (",男子様式!AO123,")"))</f>
        <v/>
      </c>
      <c r="E104" s="49" t="str">
        <f>IF(男子様式!AL123=0,"",VLOOKUP(男子様式!AL123,男子様式!C123:$V$620,2,FALSE))</f>
        <v/>
      </c>
      <c r="F104" s="49" t="str">
        <f>IF(男子様式!AL123=0,"",VLOOKUP(男子様式!AL123,男子様式!C123:$V$620,5,FALSE))</f>
        <v/>
      </c>
      <c r="G104" s="49" t="str">
        <f>IF(B104="","",CONCATENATE(男子様式!AP123," (",男子様式!AO123,")"))</f>
        <v/>
      </c>
      <c r="H104" s="49" t="str">
        <f t="shared" si="2"/>
        <v/>
      </c>
      <c r="I104" s="51" t="str">
        <f>IF($C104="","",VLOOKUP(基本登録情報!$C$7,登録データ!$I$3:$L$100,3,FALSE))</f>
        <v/>
      </c>
      <c r="J104" s="51" t="str">
        <f>IF(B104="","",VLOOKUP(男子様式!AQ123,登録データ!$AM$2:$AN$48,2,FALSE))</f>
        <v/>
      </c>
      <c r="K104" s="49" t="str">
        <f t="shared" si="3"/>
        <v/>
      </c>
      <c r="L104" s="49" t="str">
        <f>IF(男子様式!$AG327="","",男子様式!$AG327)</f>
        <v/>
      </c>
      <c r="M104" s="49" t="str">
        <f>IF(男子様式!$AG328="","",男子様式!$AG328)</f>
        <v/>
      </c>
      <c r="N104" s="49" t="str">
        <f>IF(男子様式!$AG329="","",男子様式!$AG329)</f>
        <v/>
      </c>
    </row>
    <row r="105" spans="1:14">
      <c r="A105" s="49">
        <v>104</v>
      </c>
      <c r="B105" s="49" t="str">
        <f>IF(男子様式!AL124=0,"",男子様式!AL124)</f>
        <v/>
      </c>
      <c r="C105" s="49" t="str">
        <f>IF(男子様式!$C330="","",IF($B105="@","@",$B105+100000000))</f>
        <v/>
      </c>
      <c r="D105" s="49" t="str">
        <f>IF(B105="","",CONCATENATE(E105," (",男子様式!AO124,")"))</f>
        <v/>
      </c>
      <c r="E105" s="49" t="str">
        <f>IF(男子様式!AL124=0,"",VLOOKUP(男子様式!AL124,男子様式!C124:$V$620,2,FALSE))</f>
        <v/>
      </c>
      <c r="F105" s="49" t="str">
        <f>IF(男子様式!AL124=0,"",VLOOKUP(男子様式!AL124,男子様式!C124:$V$620,5,FALSE))</f>
        <v/>
      </c>
      <c r="G105" s="49" t="str">
        <f>IF(B105="","",CONCATENATE(男子様式!AP124," (",男子様式!AO124,")"))</f>
        <v/>
      </c>
      <c r="H105" s="49" t="str">
        <f t="shared" si="2"/>
        <v/>
      </c>
      <c r="I105" s="51" t="str">
        <f>IF($C105="","",VLOOKUP(基本登録情報!$C$7,登録データ!$I$3:$L$100,3,FALSE))</f>
        <v/>
      </c>
      <c r="J105" s="51" t="str">
        <f>IF(B105="","",VLOOKUP(男子様式!AQ124,登録データ!$AM$2:$AN$48,2,FALSE))</f>
        <v/>
      </c>
      <c r="K105" s="49" t="str">
        <f t="shared" si="3"/>
        <v/>
      </c>
      <c r="L105" s="49" t="str">
        <f>IF(男子様式!$AG330="","",男子様式!$AG330)</f>
        <v/>
      </c>
      <c r="M105" s="49" t="str">
        <f>IF(男子様式!$AG331="","",男子様式!$AG331)</f>
        <v/>
      </c>
      <c r="N105" s="49" t="str">
        <f>IF(男子様式!$AG332="","",男子様式!$AG332)</f>
        <v/>
      </c>
    </row>
    <row r="106" spans="1:14">
      <c r="A106" s="49">
        <v>105</v>
      </c>
      <c r="B106" s="49" t="str">
        <f>IF(男子様式!AL125=0,"",男子様式!AL125)</f>
        <v/>
      </c>
      <c r="C106" s="49" t="str">
        <f>IF(男子様式!$C333="","",IF($B106="@","@",$B106+100000000))</f>
        <v/>
      </c>
      <c r="D106" s="49" t="str">
        <f>IF(B106="","",CONCATENATE(E106," (",男子様式!AO125,")"))</f>
        <v/>
      </c>
      <c r="E106" s="49" t="str">
        <f>IF(男子様式!AL125=0,"",VLOOKUP(男子様式!AL125,男子様式!C125:$V$620,2,FALSE))</f>
        <v/>
      </c>
      <c r="F106" s="49" t="str">
        <f>IF(男子様式!AL125=0,"",VLOOKUP(男子様式!AL125,男子様式!C125:$V$620,5,FALSE))</f>
        <v/>
      </c>
      <c r="G106" s="49" t="str">
        <f>IF(B106="","",CONCATENATE(男子様式!AP125," (",男子様式!AO125,")"))</f>
        <v/>
      </c>
      <c r="H106" s="49" t="str">
        <f t="shared" si="2"/>
        <v/>
      </c>
      <c r="I106" s="51" t="str">
        <f>IF($C106="","",VLOOKUP(基本登録情報!$C$7,登録データ!$I$3:$L$100,3,FALSE))</f>
        <v/>
      </c>
      <c r="J106" s="51" t="str">
        <f>IF(B106="","",VLOOKUP(男子様式!AQ125,登録データ!$AM$2:$AN$48,2,FALSE))</f>
        <v/>
      </c>
      <c r="K106" s="49" t="str">
        <f t="shared" si="3"/>
        <v/>
      </c>
      <c r="L106" s="49" t="str">
        <f>IF(男子様式!$AG333="","",男子様式!$AG333)</f>
        <v/>
      </c>
      <c r="M106" s="49" t="str">
        <f>IF(男子様式!$AG334="","",男子様式!$AG334)</f>
        <v/>
      </c>
      <c r="N106" s="49" t="str">
        <f>IF(男子様式!$AG335="","",男子様式!$AG335)</f>
        <v/>
      </c>
    </row>
    <row r="107" spans="1:14">
      <c r="A107" s="49">
        <v>106</v>
      </c>
      <c r="B107" s="49" t="str">
        <f>IF(男子様式!AL126=0,"",男子様式!AL126)</f>
        <v/>
      </c>
      <c r="C107" s="49" t="str">
        <f>IF(男子様式!$C336="","",IF($B107="@","@",$B107+100000000))</f>
        <v/>
      </c>
      <c r="D107" s="49" t="str">
        <f>IF(B107="","",CONCATENATE(E107," (",男子様式!AO126,")"))</f>
        <v/>
      </c>
      <c r="E107" s="49" t="str">
        <f>IF(男子様式!AL126=0,"",VLOOKUP(男子様式!AL126,男子様式!C126:$V$620,2,FALSE))</f>
        <v/>
      </c>
      <c r="F107" s="49" t="str">
        <f>IF(男子様式!AL126=0,"",VLOOKUP(男子様式!AL126,男子様式!C126:$V$620,5,FALSE))</f>
        <v/>
      </c>
      <c r="G107" s="49" t="str">
        <f>IF(B107="","",CONCATENATE(男子様式!AP126," (",男子様式!AO126,")"))</f>
        <v/>
      </c>
      <c r="H107" s="49" t="str">
        <f t="shared" si="2"/>
        <v/>
      </c>
      <c r="I107" s="51" t="str">
        <f>IF($C107="","",VLOOKUP(基本登録情報!$C$7,登録データ!$I$3:$L$100,3,FALSE))</f>
        <v/>
      </c>
      <c r="J107" s="51" t="str">
        <f>IF(B107="","",VLOOKUP(男子様式!AQ126,登録データ!$AM$2:$AN$48,2,FALSE))</f>
        <v/>
      </c>
      <c r="K107" s="49" t="str">
        <f t="shared" si="3"/>
        <v/>
      </c>
      <c r="L107" s="49" t="str">
        <f>IF(男子様式!$AG336="","",男子様式!$AG336)</f>
        <v/>
      </c>
      <c r="M107" s="49" t="str">
        <f>IF(男子様式!$AG337="","",男子様式!$AG337)</f>
        <v/>
      </c>
      <c r="N107" s="49" t="str">
        <f>IF(男子様式!$AG338="","",男子様式!$AG338)</f>
        <v/>
      </c>
    </row>
    <row r="108" spans="1:14">
      <c r="A108" s="49">
        <v>107</v>
      </c>
      <c r="B108" s="49" t="str">
        <f>IF(男子様式!AL127=0,"",男子様式!AL127)</f>
        <v/>
      </c>
      <c r="C108" s="49" t="str">
        <f>IF(男子様式!$C339="","",IF($B108="@","@",$B108+100000000))</f>
        <v/>
      </c>
      <c r="D108" s="49" t="str">
        <f>IF(B108="","",CONCATENATE(E108," (",男子様式!AO127,")"))</f>
        <v/>
      </c>
      <c r="E108" s="49" t="str">
        <f>IF(男子様式!AL127=0,"",VLOOKUP(男子様式!AL127,男子様式!C127:$V$620,2,FALSE))</f>
        <v/>
      </c>
      <c r="F108" s="49" t="str">
        <f>IF(男子様式!AL127=0,"",VLOOKUP(男子様式!AL127,男子様式!C127:$V$620,5,FALSE))</f>
        <v/>
      </c>
      <c r="G108" s="49" t="str">
        <f>IF(B108="","",CONCATENATE(男子様式!AP127," (",男子様式!AO127,")"))</f>
        <v/>
      </c>
      <c r="H108" s="49" t="str">
        <f t="shared" si="2"/>
        <v/>
      </c>
      <c r="I108" s="51" t="str">
        <f>IF($C108="","",VLOOKUP(基本登録情報!$C$7,登録データ!$I$3:$L$100,3,FALSE))</f>
        <v/>
      </c>
      <c r="J108" s="51" t="str">
        <f>IF(B108="","",VLOOKUP(男子様式!AQ127,登録データ!$AM$2:$AN$48,2,FALSE))</f>
        <v/>
      </c>
      <c r="K108" s="49" t="str">
        <f t="shared" si="3"/>
        <v/>
      </c>
      <c r="L108" s="49" t="str">
        <f>IF(男子様式!$AG339="","",男子様式!$AG339)</f>
        <v/>
      </c>
      <c r="M108" s="49" t="str">
        <f>IF(男子様式!$AG340="","",男子様式!$AG340)</f>
        <v/>
      </c>
      <c r="N108" s="49" t="str">
        <f>IF(男子様式!$AG341="","",男子様式!$AG341)</f>
        <v/>
      </c>
    </row>
    <row r="109" spans="1:14">
      <c r="A109" s="49">
        <v>108</v>
      </c>
      <c r="B109" s="49" t="str">
        <f>IF(男子様式!AL128=0,"",男子様式!AL128)</f>
        <v/>
      </c>
      <c r="C109" s="49" t="str">
        <f>IF(男子様式!$C342="","",IF($B109="@","@",$B109+100000000))</f>
        <v/>
      </c>
      <c r="D109" s="49" t="str">
        <f>IF(B109="","",CONCATENATE(E109," (",男子様式!AO128,")"))</f>
        <v/>
      </c>
      <c r="E109" s="49" t="str">
        <f>IF(男子様式!AL128=0,"",VLOOKUP(男子様式!AL128,男子様式!C128:$V$620,2,FALSE))</f>
        <v/>
      </c>
      <c r="F109" s="49" t="str">
        <f>IF(男子様式!AL128=0,"",VLOOKUP(男子様式!AL128,男子様式!C128:$V$620,5,FALSE))</f>
        <v/>
      </c>
      <c r="G109" s="49" t="str">
        <f>IF(B109="","",CONCATENATE(男子様式!AP128," (",男子様式!AO128,")"))</f>
        <v/>
      </c>
      <c r="H109" s="49" t="str">
        <f t="shared" si="2"/>
        <v/>
      </c>
      <c r="I109" s="51" t="str">
        <f>IF($C109="","",VLOOKUP(基本登録情報!$C$7,登録データ!$I$3:$L$100,3,FALSE))</f>
        <v/>
      </c>
      <c r="J109" s="51" t="str">
        <f>IF(B109="","",VLOOKUP(男子様式!AQ128,登録データ!$AM$2:$AN$48,2,FALSE))</f>
        <v/>
      </c>
      <c r="K109" s="49" t="str">
        <f t="shared" si="3"/>
        <v/>
      </c>
      <c r="L109" s="49" t="str">
        <f>IF(男子様式!$AG342="","",男子様式!$AG342)</f>
        <v/>
      </c>
      <c r="M109" s="49" t="str">
        <f>IF(男子様式!$AG343="","",男子様式!$AG343)</f>
        <v/>
      </c>
      <c r="N109" s="49" t="str">
        <f>IF(男子様式!$AG344="","",男子様式!$AG344)</f>
        <v/>
      </c>
    </row>
    <row r="110" spans="1:14">
      <c r="A110" s="49">
        <v>109</v>
      </c>
      <c r="B110" s="49" t="str">
        <f>IF(男子様式!AL129=0,"",男子様式!AL129)</f>
        <v/>
      </c>
      <c r="C110" s="49" t="str">
        <f>IF(男子様式!$C345="","",IF($B110="@","@",$B110+100000000))</f>
        <v/>
      </c>
      <c r="D110" s="49" t="str">
        <f>IF(B110="","",CONCATENATE(E110," (",男子様式!AO129,")"))</f>
        <v/>
      </c>
      <c r="E110" s="49" t="str">
        <f>IF(男子様式!AL129=0,"",VLOOKUP(男子様式!AL129,男子様式!C129:$V$620,2,FALSE))</f>
        <v/>
      </c>
      <c r="F110" s="49" t="str">
        <f>IF(男子様式!AL129=0,"",VLOOKUP(男子様式!AL129,男子様式!C129:$V$620,5,FALSE))</f>
        <v/>
      </c>
      <c r="G110" s="49" t="str">
        <f>IF(B110="","",CONCATENATE(男子様式!AP129," (",男子様式!AO129,")"))</f>
        <v/>
      </c>
      <c r="H110" s="49" t="str">
        <f t="shared" si="2"/>
        <v/>
      </c>
      <c r="I110" s="51" t="str">
        <f>IF($C110="","",VLOOKUP(基本登録情報!$C$7,登録データ!$I$3:$L$100,3,FALSE))</f>
        <v/>
      </c>
      <c r="J110" s="51" t="str">
        <f>IF(B110="","",VLOOKUP(男子様式!AQ129,登録データ!$AM$2:$AN$48,2,FALSE))</f>
        <v/>
      </c>
      <c r="K110" s="49" t="str">
        <f t="shared" si="3"/>
        <v/>
      </c>
      <c r="L110" s="49" t="str">
        <f>IF(男子様式!$AG345="","",男子様式!$AG345)</f>
        <v/>
      </c>
      <c r="M110" s="49" t="str">
        <f>IF(男子様式!$AG346="","",男子様式!$AG346)</f>
        <v/>
      </c>
      <c r="N110" s="49" t="str">
        <f>IF(男子様式!$AG347="","",男子様式!$AG347)</f>
        <v/>
      </c>
    </row>
    <row r="111" spans="1:14">
      <c r="A111" s="49">
        <v>110</v>
      </c>
      <c r="B111" s="49" t="str">
        <f>IF(男子様式!AL130=0,"",男子様式!AL130)</f>
        <v/>
      </c>
      <c r="C111" s="49" t="str">
        <f>IF(男子様式!$C348="","",IF($B111="@","@",$B111+100000000))</f>
        <v/>
      </c>
      <c r="D111" s="49" t="str">
        <f>IF(B111="","",CONCATENATE(E111," (",男子様式!AO130,")"))</f>
        <v/>
      </c>
      <c r="E111" s="49" t="str">
        <f>IF(男子様式!AL130=0,"",VLOOKUP(男子様式!AL130,男子様式!C130:$V$620,2,FALSE))</f>
        <v/>
      </c>
      <c r="F111" s="49" t="str">
        <f>IF(男子様式!AL130=0,"",VLOOKUP(男子様式!AL130,男子様式!C130:$V$620,5,FALSE))</f>
        <v/>
      </c>
      <c r="G111" s="49" t="str">
        <f>IF(B111="","",CONCATENATE(男子様式!AP130," (",男子様式!AO130,")"))</f>
        <v/>
      </c>
      <c r="H111" s="49" t="str">
        <f t="shared" si="2"/>
        <v/>
      </c>
      <c r="I111" s="51" t="str">
        <f>IF($C111="","",VLOOKUP(基本登録情報!$C$7,登録データ!$I$3:$L$100,3,FALSE))</f>
        <v/>
      </c>
      <c r="J111" s="51" t="str">
        <f>IF(B111="","",VLOOKUP(男子様式!AQ130,登録データ!$AM$2:$AN$48,2,FALSE))</f>
        <v/>
      </c>
      <c r="K111" s="49" t="str">
        <f t="shared" si="3"/>
        <v/>
      </c>
      <c r="L111" s="49" t="str">
        <f>IF(男子様式!$AG348="","",男子様式!$AG348)</f>
        <v/>
      </c>
      <c r="M111" s="49" t="str">
        <f>IF(男子様式!$AG349="","",男子様式!$AG349)</f>
        <v/>
      </c>
      <c r="N111" s="49" t="str">
        <f>IF(男子様式!$AG350="","",男子様式!$AG350)</f>
        <v/>
      </c>
    </row>
    <row r="112" spans="1:14">
      <c r="A112" s="49">
        <v>111</v>
      </c>
      <c r="B112" s="49" t="str">
        <f>IF(男子様式!AL131=0,"",男子様式!AL131)</f>
        <v/>
      </c>
      <c r="C112" s="49" t="str">
        <f>IF(男子様式!$C351="","",IF($B112="@","@",$B112+100000000))</f>
        <v/>
      </c>
      <c r="D112" s="49" t="str">
        <f>IF(B112="","",CONCATENATE(E112," (",男子様式!AO131,")"))</f>
        <v/>
      </c>
      <c r="E112" s="49" t="str">
        <f>IF(男子様式!AL131=0,"",VLOOKUP(男子様式!AL131,男子様式!C131:$V$620,2,FALSE))</f>
        <v/>
      </c>
      <c r="F112" s="49" t="str">
        <f>IF(男子様式!AL131=0,"",VLOOKUP(男子様式!AL131,男子様式!C131:$V$620,5,FALSE))</f>
        <v/>
      </c>
      <c r="G112" s="49" t="str">
        <f>IF(B112="","",CONCATENATE(男子様式!AP131," (",男子様式!AO131,")"))</f>
        <v/>
      </c>
      <c r="H112" s="49" t="str">
        <f t="shared" si="2"/>
        <v/>
      </c>
      <c r="I112" s="51" t="str">
        <f>IF($C112="","",VLOOKUP(基本登録情報!$C$7,登録データ!$I$3:$L$100,3,FALSE))</f>
        <v/>
      </c>
      <c r="J112" s="51" t="str">
        <f>IF(B112="","",VLOOKUP(男子様式!AQ131,登録データ!$AM$2:$AN$48,2,FALSE))</f>
        <v/>
      </c>
      <c r="K112" s="49" t="str">
        <f t="shared" si="3"/>
        <v/>
      </c>
      <c r="L112" s="49" t="str">
        <f>IF(男子様式!$AG351="","",男子様式!$AG351)</f>
        <v/>
      </c>
      <c r="M112" s="49" t="str">
        <f>IF(男子様式!$AG352="","",男子様式!$AG352)</f>
        <v/>
      </c>
      <c r="N112" s="49" t="str">
        <f>IF(男子様式!$AG353="","",男子様式!$AG353)</f>
        <v/>
      </c>
    </row>
    <row r="113" spans="1:14">
      <c r="A113" s="49">
        <v>112</v>
      </c>
      <c r="B113" s="49" t="str">
        <f>IF(男子様式!AL132=0,"",男子様式!AL132)</f>
        <v/>
      </c>
      <c r="C113" s="49" t="str">
        <f>IF(男子様式!$C354="","",IF($B113="@","@",$B113+100000000))</f>
        <v/>
      </c>
      <c r="D113" s="49" t="str">
        <f>IF(B113="","",CONCATENATE(E113," (",男子様式!AO132,")"))</f>
        <v/>
      </c>
      <c r="E113" s="49" t="str">
        <f>IF(男子様式!AL132=0,"",VLOOKUP(男子様式!AL132,男子様式!C132:$V$620,2,FALSE))</f>
        <v/>
      </c>
      <c r="F113" s="49" t="str">
        <f>IF(男子様式!AL132=0,"",VLOOKUP(男子様式!AL132,男子様式!C132:$V$620,5,FALSE))</f>
        <v/>
      </c>
      <c r="G113" s="49" t="str">
        <f>IF(B113="","",CONCATENATE(男子様式!AP132," (",男子様式!AO132,")"))</f>
        <v/>
      </c>
      <c r="H113" s="49" t="str">
        <f t="shared" si="2"/>
        <v/>
      </c>
      <c r="I113" s="51" t="str">
        <f>IF($C113="","",VLOOKUP(基本登録情報!$C$7,登録データ!$I$3:$L$100,3,FALSE))</f>
        <v/>
      </c>
      <c r="J113" s="51" t="str">
        <f>IF(B113="","",VLOOKUP(男子様式!AQ132,登録データ!$AM$2:$AN$48,2,FALSE))</f>
        <v/>
      </c>
      <c r="K113" s="49" t="str">
        <f t="shared" si="3"/>
        <v/>
      </c>
      <c r="L113" s="49" t="str">
        <f>IF(男子様式!$AG354="","",男子様式!$AG354)</f>
        <v/>
      </c>
      <c r="M113" s="49" t="str">
        <f>IF(男子様式!$AG355="","",男子様式!$AG355)</f>
        <v/>
      </c>
      <c r="N113" s="49" t="str">
        <f>IF(男子様式!$AG356="","",男子様式!$AG356)</f>
        <v/>
      </c>
    </row>
    <row r="114" spans="1:14">
      <c r="A114" s="49">
        <v>113</v>
      </c>
      <c r="B114" s="49" t="str">
        <f>IF(男子様式!AL133=0,"",男子様式!AL133)</f>
        <v/>
      </c>
      <c r="C114" s="49" t="str">
        <f>IF(男子様式!$C357="","",IF($B114="@","@",$B114+100000000))</f>
        <v/>
      </c>
      <c r="D114" s="49" t="str">
        <f>IF(B114="","",CONCATENATE(E114," (",男子様式!AO133,")"))</f>
        <v/>
      </c>
      <c r="E114" s="49" t="str">
        <f>IF(男子様式!AL133=0,"",VLOOKUP(男子様式!AL133,男子様式!C133:$V$620,2,FALSE))</f>
        <v/>
      </c>
      <c r="F114" s="49" t="str">
        <f>IF(男子様式!AL133=0,"",VLOOKUP(男子様式!AL133,男子様式!C133:$V$620,5,FALSE))</f>
        <v/>
      </c>
      <c r="G114" s="49" t="str">
        <f>IF(B114="","",CONCATENATE(男子様式!AP133," (",男子様式!AO133,")"))</f>
        <v/>
      </c>
      <c r="H114" s="49" t="str">
        <f t="shared" si="2"/>
        <v/>
      </c>
      <c r="I114" s="51" t="str">
        <f>IF($C114="","",VLOOKUP(基本登録情報!$C$7,登録データ!$I$3:$L$100,3,FALSE))</f>
        <v/>
      </c>
      <c r="J114" s="51" t="str">
        <f>IF(B114="","",VLOOKUP(男子様式!AQ133,登録データ!$AM$2:$AN$48,2,FALSE))</f>
        <v/>
      </c>
      <c r="K114" s="49" t="str">
        <f t="shared" si="3"/>
        <v/>
      </c>
      <c r="L114" s="49" t="str">
        <f>IF(男子様式!$AG357="","",男子様式!$AG357)</f>
        <v/>
      </c>
      <c r="M114" s="49" t="str">
        <f>IF(男子様式!$AG358="","",男子様式!$AG358)</f>
        <v/>
      </c>
      <c r="N114" s="49" t="str">
        <f>IF(男子様式!$AG359="","",男子様式!$AG359)</f>
        <v/>
      </c>
    </row>
    <row r="115" spans="1:14">
      <c r="A115" s="49">
        <v>114</v>
      </c>
      <c r="B115" s="49" t="str">
        <f>IF(男子様式!AL134=0,"",男子様式!AL134)</f>
        <v/>
      </c>
      <c r="C115" s="49" t="str">
        <f>IF(男子様式!$C360="","",IF($B115="@","@",$B115+100000000))</f>
        <v/>
      </c>
      <c r="D115" s="49" t="str">
        <f>IF(B115="","",CONCATENATE(E115," (",男子様式!AO134,")"))</f>
        <v/>
      </c>
      <c r="E115" s="49" t="str">
        <f>IF(男子様式!AL134=0,"",VLOOKUP(男子様式!AL134,男子様式!C134:$V$620,2,FALSE))</f>
        <v/>
      </c>
      <c r="F115" s="49" t="str">
        <f>IF(男子様式!AL134=0,"",VLOOKUP(男子様式!AL134,男子様式!C134:$V$620,5,FALSE))</f>
        <v/>
      </c>
      <c r="G115" s="49" t="str">
        <f>IF(B115="","",CONCATENATE(男子様式!AP134," (",男子様式!AO134,")"))</f>
        <v/>
      </c>
      <c r="H115" s="49" t="str">
        <f t="shared" si="2"/>
        <v/>
      </c>
      <c r="I115" s="51" t="str">
        <f>IF($C115="","",VLOOKUP(基本登録情報!$C$7,登録データ!$I$3:$L$100,3,FALSE))</f>
        <v/>
      </c>
      <c r="J115" s="51" t="str">
        <f>IF(B115="","",VLOOKUP(男子様式!AQ134,登録データ!$AM$2:$AN$48,2,FALSE))</f>
        <v/>
      </c>
      <c r="K115" s="49" t="str">
        <f t="shared" si="3"/>
        <v/>
      </c>
      <c r="L115" s="49" t="str">
        <f>IF(男子様式!$AG360="","",男子様式!$AG360)</f>
        <v/>
      </c>
      <c r="M115" s="49" t="str">
        <f>IF(男子様式!$AG361="","",男子様式!$AG361)</f>
        <v/>
      </c>
      <c r="N115" s="49" t="str">
        <f>IF(男子様式!$AG362="","",男子様式!$AG362)</f>
        <v/>
      </c>
    </row>
    <row r="116" spans="1:14">
      <c r="A116" s="49">
        <v>115</v>
      </c>
      <c r="B116" s="49" t="str">
        <f>IF(男子様式!AL135=0,"",男子様式!AL135)</f>
        <v/>
      </c>
      <c r="C116" s="49" t="str">
        <f>IF(男子様式!$C363="","",IF($B116="@","@",$B116+100000000))</f>
        <v/>
      </c>
      <c r="D116" s="49" t="str">
        <f>IF(B116="","",CONCATENATE(E116," (",男子様式!AO135,")"))</f>
        <v/>
      </c>
      <c r="E116" s="49" t="str">
        <f>IF(男子様式!AL135=0,"",VLOOKUP(男子様式!AL135,男子様式!C135:$V$620,2,FALSE))</f>
        <v/>
      </c>
      <c r="F116" s="49" t="str">
        <f>IF(男子様式!AL135=0,"",VLOOKUP(男子様式!AL135,男子様式!C135:$V$620,5,FALSE))</f>
        <v/>
      </c>
      <c r="G116" s="49" t="str">
        <f>IF(B116="","",CONCATENATE(男子様式!AP135," (",男子様式!AO135,")"))</f>
        <v/>
      </c>
      <c r="H116" s="49" t="str">
        <f t="shared" si="2"/>
        <v/>
      </c>
      <c r="I116" s="51" t="str">
        <f>IF($C116="","",VLOOKUP(基本登録情報!$C$7,登録データ!$I$3:$L$100,3,FALSE))</f>
        <v/>
      </c>
      <c r="J116" s="51" t="str">
        <f>IF(B116="","",VLOOKUP(男子様式!AQ135,登録データ!$AM$2:$AN$48,2,FALSE))</f>
        <v/>
      </c>
      <c r="K116" s="49" t="str">
        <f t="shared" si="3"/>
        <v/>
      </c>
      <c r="L116" s="49" t="str">
        <f>IF(男子様式!$AG363="","",男子様式!$AG363)</f>
        <v/>
      </c>
      <c r="M116" s="49" t="str">
        <f>IF(男子様式!$AG364="","",男子様式!$AG364)</f>
        <v/>
      </c>
      <c r="N116" s="49" t="str">
        <f>IF(男子様式!$AG365="","",男子様式!$AG365)</f>
        <v/>
      </c>
    </row>
    <row r="117" spans="1:14">
      <c r="A117" s="49">
        <v>116</v>
      </c>
      <c r="B117" s="49" t="str">
        <f>IF(男子様式!AL136=0,"",男子様式!AL136)</f>
        <v/>
      </c>
      <c r="C117" s="49" t="str">
        <f>IF(男子様式!$C366="","",IF($B117="@","@",$B117+100000000))</f>
        <v/>
      </c>
      <c r="D117" s="49" t="str">
        <f>IF(B117="","",CONCATENATE(E117," (",男子様式!AO136,")"))</f>
        <v/>
      </c>
      <c r="E117" s="49" t="str">
        <f>IF(男子様式!AL136=0,"",VLOOKUP(男子様式!AL136,男子様式!C136:$V$620,2,FALSE))</f>
        <v/>
      </c>
      <c r="F117" s="49" t="str">
        <f>IF(男子様式!AL136=0,"",VLOOKUP(男子様式!AL136,男子様式!C136:$V$620,5,FALSE))</f>
        <v/>
      </c>
      <c r="G117" s="49" t="str">
        <f>IF(B117="","",CONCATENATE(男子様式!AP136," (",男子様式!AO136,")"))</f>
        <v/>
      </c>
      <c r="H117" s="49" t="str">
        <f t="shared" si="2"/>
        <v/>
      </c>
      <c r="I117" s="51" t="str">
        <f>IF($C117="","",VLOOKUP(基本登録情報!$C$7,登録データ!$I$3:$L$100,3,FALSE))</f>
        <v/>
      </c>
      <c r="J117" s="51" t="str">
        <f>IF(B117="","",VLOOKUP(男子様式!AQ136,登録データ!$AM$2:$AN$48,2,FALSE))</f>
        <v/>
      </c>
      <c r="K117" s="49" t="str">
        <f t="shared" si="3"/>
        <v/>
      </c>
      <c r="L117" s="49" t="str">
        <f>IF(男子様式!$AG366="","",男子様式!$AG366)</f>
        <v/>
      </c>
      <c r="M117" s="49" t="str">
        <f>IF(男子様式!$AG367="","",男子様式!$AG367)</f>
        <v/>
      </c>
      <c r="N117" s="49" t="str">
        <f>IF(男子様式!$AG368="","",男子様式!$AG368)</f>
        <v/>
      </c>
    </row>
    <row r="118" spans="1:14">
      <c r="A118" s="49">
        <v>117</v>
      </c>
      <c r="B118" s="49" t="str">
        <f>IF(男子様式!AL137=0,"",男子様式!AL137)</f>
        <v/>
      </c>
      <c r="C118" s="49" t="str">
        <f>IF(男子様式!$C369="","",IF($B118="@","@",$B118+100000000))</f>
        <v/>
      </c>
      <c r="D118" s="49" t="str">
        <f>IF(B118="","",CONCATENATE(E118," (",男子様式!AO137,")"))</f>
        <v/>
      </c>
      <c r="E118" s="49" t="str">
        <f>IF(男子様式!AL137=0,"",VLOOKUP(男子様式!AL137,男子様式!C137:$V$620,2,FALSE))</f>
        <v/>
      </c>
      <c r="F118" s="49" t="str">
        <f>IF(男子様式!AL137=0,"",VLOOKUP(男子様式!AL137,男子様式!C137:$V$620,5,FALSE))</f>
        <v/>
      </c>
      <c r="G118" s="49" t="str">
        <f>IF(B118="","",CONCATENATE(男子様式!AP137," (",男子様式!AO137,")"))</f>
        <v/>
      </c>
      <c r="H118" s="49" t="str">
        <f t="shared" si="2"/>
        <v/>
      </c>
      <c r="I118" s="51" t="str">
        <f>IF($C118="","",VLOOKUP(基本登録情報!$C$7,登録データ!$I$3:$L$100,3,FALSE))</f>
        <v/>
      </c>
      <c r="J118" s="51" t="str">
        <f>IF(B118="","",VLOOKUP(男子様式!AQ137,登録データ!$AM$2:$AN$48,2,FALSE))</f>
        <v/>
      </c>
      <c r="K118" s="49" t="str">
        <f t="shared" si="3"/>
        <v/>
      </c>
      <c r="L118" s="49" t="str">
        <f>IF(男子様式!$AG369="","",男子様式!$AG369)</f>
        <v/>
      </c>
      <c r="M118" s="49" t="str">
        <f>IF(男子様式!$AG370="","",男子様式!$AG370)</f>
        <v/>
      </c>
      <c r="N118" s="49" t="str">
        <f>IF(男子様式!$AG371="","",男子様式!$AG371)</f>
        <v/>
      </c>
    </row>
    <row r="119" spans="1:14">
      <c r="A119" s="49">
        <v>118</v>
      </c>
      <c r="B119" s="49" t="str">
        <f>IF(男子様式!AL138=0,"",男子様式!AL138)</f>
        <v/>
      </c>
      <c r="C119" s="49" t="str">
        <f>IF(男子様式!$C372="","",IF($B119="@","@",$B119+100000000))</f>
        <v/>
      </c>
      <c r="D119" s="49" t="str">
        <f>IF(B119="","",CONCATENATE(E119," (",男子様式!AO138,")"))</f>
        <v/>
      </c>
      <c r="E119" s="49" t="str">
        <f>IF(男子様式!AL138=0,"",VLOOKUP(男子様式!AL138,男子様式!C138:$V$620,2,FALSE))</f>
        <v/>
      </c>
      <c r="F119" s="49" t="str">
        <f>IF(男子様式!AL138=0,"",VLOOKUP(男子様式!AL138,男子様式!C138:$V$620,5,FALSE))</f>
        <v/>
      </c>
      <c r="G119" s="49" t="str">
        <f>IF(B119="","",CONCATENATE(男子様式!AP138," (",男子様式!AO138,")"))</f>
        <v/>
      </c>
      <c r="H119" s="49" t="str">
        <f t="shared" si="2"/>
        <v/>
      </c>
      <c r="I119" s="51" t="str">
        <f>IF($C119="","",VLOOKUP(基本登録情報!$C$7,登録データ!$I$3:$L$100,3,FALSE))</f>
        <v/>
      </c>
      <c r="J119" s="51" t="str">
        <f>IF(B119="","",VLOOKUP(男子様式!AQ138,登録データ!$AM$2:$AN$48,2,FALSE))</f>
        <v/>
      </c>
      <c r="K119" s="49" t="str">
        <f t="shared" si="3"/>
        <v/>
      </c>
      <c r="L119" s="49" t="str">
        <f>IF(男子様式!$AG372="","",男子様式!$AG372)</f>
        <v/>
      </c>
      <c r="M119" s="49" t="str">
        <f>IF(男子様式!$AG373="","",男子様式!$AG373)</f>
        <v/>
      </c>
      <c r="N119" s="49" t="str">
        <f>IF(男子様式!$AG374="","",男子様式!$AG374)</f>
        <v/>
      </c>
    </row>
    <row r="120" spans="1:14">
      <c r="A120" s="49">
        <v>119</v>
      </c>
      <c r="B120" s="49" t="str">
        <f>IF(男子様式!AL139=0,"",男子様式!AL139)</f>
        <v/>
      </c>
      <c r="C120" s="49" t="str">
        <f>IF(男子様式!$C375="","",IF($B120="@","@",$B120+100000000))</f>
        <v/>
      </c>
      <c r="D120" s="49" t="str">
        <f>IF(B120="","",CONCATENATE(E120," (",男子様式!AO139,")"))</f>
        <v/>
      </c>
      <c r="E120" s="49" t="str">
        <f>IF(男子様式!AL139=0,"",VLOOKUP(男子様式!AL139,男子様式!C139:$V$620,2,FALSE))</f>
        <v/>
      </c>
      <c r="F120" s="49" t="str">
        <f>IF(男子様式!AL139=0,"",VLOOKUP(男子様式!AL139,男子様式!C139:$V$620,5,FALSE))</f>
        <v/>
      </c>
      <c r="G120" s="49" t="str">
        <f>IF(B120="","",CONCATENATE(男子様式!AP139," (",男子様式!AO139,")"))</f>
        <v/>
      </c>
      <c r="H120" s="49" t="str">
        <f t="shared" si="2"/>
        <v/>
      </c>
      <c r="I120" s="51" t="str">
        <f>IF($C120="","",VLOOKUP(基本登録情報!$C$7,登録データ!$I$3:$L$100,3,FALSE))</f>
        <v/>
      </c>
      <c r="J120" s="51" t="str">
        <f>IF(B120="","",VLOOKUP(男子様式!AQ139,登録データ!$AM$2:$AN$48,2,FALSE))</f>
        <v/>
      </c>
      <c r="K120" s="49" t="str">
        <f t="shared" si="3"/>
        <v/>
      </c>
      <c r="L120" s="49" t="str">
        <f>IF(男子様式!$AG375="","",男子様式!$AG375)</f>
        <v/>
      </c>
      <c r="M120" s="49" t="str">
        <f>IF(男子様式!$AG376="","",男子様式!$AG376)</f>
        <v/>
      </c>
      <c r="N120" s="49" t="str">
        <f>IF(男子様式!$AG377="","",男子様式!$AG377)</f>
        <v/>
      </c>
    </row>
    <row r="121" spans="1:14">
      <c r="A121" s="49">
        <v>120</v>
      </c>
      <c r="B121" s="49" t="str">
        <f>IF(男子様式!AL140=0,"",男子様式!AL140)</f>
        <v/>
      </c>
      <c r="C121" s="49" t="str">
        <f>IF(男子様式!$C378="","",IF($B121="@","@",$B121+100000000))</f>
        <v/>
      </c>
      <c r="D121" s="49" t="str">
        <f>IF(B121="","",CONCATENATE(E121," (",男子様式!AO140,")"))</f>
        <v/>
      </c>
      <c r="E121" s="49" t="str">
        <f>IF(男子様式!AL140=0,"",VLOOKUP(男子様式!AL140,男子様式!C140:$V$620,2,FALSE))</f>
        <v/>
      </c>
      <c r="F121" s="49" t="str">
        <f>IF(男子様式!AL140=0,"",VLOOKUP(男子様式!AL140,男子様式!C140:$V$620,5,FALSE))</f>
        <v/>
      </c>
      <c r="G121" s="49" t="str">
        <f>IF(B121="","",CONCATENATE(男子様式!AP140," (",男子様式!AO140,")"))</f>
        <v/>
      </c>
      <c r="H121" s="49" t="str">
        <f t="shared" si="2"/>
        <v/>
      </c>
      <c r="I121" s="51" t="str">
        <f>IF($C121="","",VLOOKUP(基本登録情報!$C$7,登録データ!$I$3:$L$100,3,FALSE))</f>
        <v/>
      </c>
      <c r="J121" s="51" t="str">
        <f>IF(B121="","",VLOOKUP(男子様式!AQ140,登録データ!$AM$2:$AN$48,2,FALSE))</f>
        <v/>
      </c>
      <c r="K121" s="49" t="str">
        <f t="shared" si="3"/>
        <v/>
      </c>
      <c r="L121" s="49" t="str">
        <f>IF(男子様式!$AG378="","",男子様式!$AG378)</f>
        <v/>
      </c>
      <c r="M121" s="49" t="str">
        <f>IF(男子様式!$AG379="","",男子様式!$AG379)</f>
        <v/>
      </c>
      <c r="N121" s="49" t="str">
        <f>IF(男子様式!$AG380="","",男子様式!$AG380)</f>
        <v/>
      </c>
    </row>
    <row r="122" spans="1:14">
      <c r="A122" s="49">
        <v>121</v>
      </c>
      <c r="B122" s="49" t="str">
        <f>IF(男子様式!AL141=0,"",男子様式!AL141)</f>
        <v/>
      </c>
      <c r="C122" s="49" t="str">
        <f>IF(男子様式!$C381="","",IF($B122="@","@",$B122+100000000))</f>
        <v/>
      </c>
      <c r="D122" s="49" t="str">
        <f>IF(B122="","",CONCATENATE(E122," (",男子様式!AO141,")"))</f>
        <v/>
      </c>
      <c r="E122" s="49" t="str">
        <f>IF(男子様式!AL141=0,"",VLOOKUP(男子様式!AL141,男子様式!C141:$V$620,2,FALSE))</f>
        <v/>
      </c>
      <c r="F122" s="49" t="str">
        <f>IF(男子様式!AL141=0,"",VLOOKUP(男子様式!AL141,男子様式!C141:$V$620,5,FALSE))</f>
        <v/>
      </c>
      <c r="G122" s="49" t="str">
        <f>IF(B122="","",CONCATENATE(男子様式!AP141," (",男子様式!AO141,")"))</f>
        <v/>
      </c>
      <c r="H122" s="49" t="str">
        <f t="shared" si="2"/>
        <v/>
      </c>
      <c r="I122" s="51" t="str">
        <f>IF($C122="","",VLOOKUP(基本登録情報!$C$7,登録データ!$I$3:$L$100,3,FALSE))</f>
        <v/>
      </c>
      <c r="J122" s="51" t="str">
        <f>IF(B122="","",VLOOKUP(男子様式!AQ141,登録データ!$AM$2:$AN$48,2,FALSE))</f>
        <v/>
      </c>
      <c r="K122" s="49" t="str">
        <f t="shared" si="3"/>
        <v/>
      </c>
      <c r="L122" s="49" t="str">
        <f>IF(男子様式!$AG381="","",男子様式!$AG381)</f>
        <v/>
      </c>
      <c r="M122" s="49" t="str">
        <f>IF(男子様式!$AG382="","",男子様式!$AG382)</f>
        <v/>
      </c>
      <c r="N122" s="49" t="str">
        <f>IF(男子様式!$AG383="","",男子様式!$AG383)</f>
        <v/>
      </c>
    </row>
    <row r="123" spans="1:14">
      <c r="A123" s="49">
        <v>122</v>
      </c>
      <c r="B123" s="49" t="str">
        <f>IF(男子様式!AL142=0,"",男子様式!AL142)</f>
        <v/>
      </c>
      <c r="C123" s="49" t="str">
        <f>IF(男子様式!$C384="","",IF($B123="@","@",$B123+100000000))</f>
        <v/>
      </c>
      <c r="D123" s="49" t="str">
        <f>IF(B123="","",CONCATENATE(E123," (",男子様式!AO142,")"))</f>
        <v/>
      </c>
      <c r="E123" s="49" t="str">
        <f>IF(男子様式!AL142=0,"",VLOOKUP(男子様式!AL142,男子様式!C142:$V$620,2,FALSE))</f>
        <v/>
      </c>
      <c r="F123" s="49" t="str">
        <f>IF(男子様式!AL142=0,"",VLOOKUP(男子様式!AL142,男子様式!C142:$V$620,5,FALSE))</f>
        <v/>
      </c>
      <c r="G123" s="49" t="str">
        <f>IF(B123="","",CONCATENATE(男子様式!AP142," (",男子様式!AO142,")"))</f>
        <v/>
      </c>
      <c r="H123" s="49" t="str">
        <f t="shared" si="2"/>
        <v/>
      </c>
      <c r="I123" s="51" t="str">
        <f>IF($C123="","",VLOOKUP(基本登録情報!$C$7,登録データ!$I$3:$L$100,3,FALSE))</f>
        <v/>
      </c>
      <c r="J123" s="51" t="str">
        <f>IF(B123="","",VLOOKUP(男子様式!AQ142,登録データ!$AM$2:$AN$48,2,FALSE))</f>
        <v/>
      </c>
      <c r="K123" s="49" t="str">
        <f t="shared" si="3"/>
        <v/>
      </c>
      <c r="L123" s="49" t="str">
        <f>IF(男子様式!$AG384="","",男子様式!$AG384)</f>
        <v/>
      </c>
      <c r="M123" s="49" t="str">
        <f>IF(男子様式!$AG385="","",男子様式!$AG385)</f>
        <v/>
      </c>
      <c r="N123" s="49" t="str">
        <f>IF(男子様式!$AG386="","",男子様式!$AG386)</f>
        <v/>
      </c>
    </row>
    <row r="124" spans="1:14">
      <c r="A124" s="49">
        <v>123</v>
      </c>
      <c r="B124" s="49" t="str">
        <f>IF(男子様式!AL143=0,"",男子様式!AL143)</f>
        <v/>
      </c>
      <c r="C124" s="49" t="str">
        <f>IF(男子様式!$C387="","",IF($B124="@","@",$B124+100000000))</f>
        <v/>
      </c>
      <c r="D124" s="49" t="str">
        <f>IF(B124="","",CONCATENATE(E124," (",男子様式!AO143,")"))</f>
        <v/>
      </c>
      <c r="E124" s="49" t="str">
        <f>IF(男子様式!AL143=0,"",VLOOKUP(男子様式!AL143,男子様式!C143:$V$620,2,FALSE))</f>
        <v/>
      </c>
      <c r="F124" s="49" t="str">
        <f>IF(男子様式!AL143=0,"",VLOOKUP(男子様式!AL143,男子様式!C143:$V$620,5,FALSE))</f>
        <v/>
      </c>
      <c r="G124" s="49" t="str">
        <f>IF(B124="","",CONCATENATE(男子様式!AP143," (",男子様式!AO143,")"))</f>
        <v/>
      </c>
      <c r="H124" s="49" t="str">
        <f t="shared" si="2"/>
        <v/>
      </c>
      <c r="I124" s="51" t="str">
        <f>IF($C124="","",VLOOKUP(基本登録情報!$C$7,登録データ!$I$3:$L$100,3,FALSE))</f>
        <v/>
      </c>
      <c r="J124" s="51" t="str">
        <f>IF(B124="","",VLOOKUP(男子様式!AQ143,登録データ!$AM$2:$AN$48,2,FALSE))</f>
        <v/>
      </c>
      <c r="K124" s="49" t="str">
        <f t="shared" si="3"/>
        <v/>
      </c>
      <c r="L124" s="49" t="str">
        <f>IF(男子様式!$AG387="","",男子様式!$AG387)</f>
        <v/>
      </c>
      <c r="M124" s="49" t="str">
        <f>IF(男子様式!$AG388="","",男子様式!$AG388)</f>
        <v/>
      </c>
      <c r="N124" s="49" t="str">
        <f>IF(男子様式!$AG389="","",男子様式!$AG389)</f>
        <v/>
      </c>
    </row>
    <row r="125" spans="1:14">
      <c r="A125" s="49">
        <v>124</v>
      </c>
      <c r="B125" s="49" t="str">
        <f>IF(男子様式!AL144=0,"",男子様式!AL144)</f>
        <v/>
      </c>
      <c r="C125" s="49" t="str">
        <f>IF(男子様式!$C390="","",IF($B125="@","@",$B125+100000000))</f>
        <v/>
      </c>
      <c r="D125" s="49" t="str">
        <f>IF(B125="","",CONCATENATE(E125," (",男子様式!AO144,")"))</f>
        <v/>
      </c>
      <c r="E125" s="49" t="str">
        <f>IF(男子様式!AL144=0,"",VLOOKUP(男子様式!AL144,男子様式!C144:$V$620,2,FALSE))</f>
        <v/>
      </c>
      <c r="F125" s="49" t="str">
        <f>IF(男子様式!AL144=0,"",VLOOKUP(男子様式!AL144,男子様式!C144:$V$620,5,FALSE))</f>
        <v/>
      </c>
      <c r="G125" s="49" t="str">
        <f>IF(B125="","",CONCATENATE(男子様式!AP144," (",男子様式!AO144,")"))</f>
        <v/>
      </c>
      <c r="H125" s="49" t="str">
        <f t="shared" si="2"/>
        <v/>
      </c>
      <c r="I125" s="51" t="str">
        <f>IF($C125="","",VLOOKUP(基本登録情報!$C$7,登録データ!$I$3:$L$100,3,FALSE))</f>
        <v/>
      </c>
      <c r="J125" s="51" t="str">
        <f>IF(B125="","",VLOOKUP(男子様式!AQ144,登録データ!$AM$2:$AN$48,2,FALSE))</f>
        <v/>
      </c>
      <c r="K125" s="49" t="str">
        <f t="shared" si="3"/>
        <v/>
      </c>
      <c r="L125" s="49" t="str">
        <f>IF(男子様式!$AG390="","",男子様式!$AG390)</f>
        <v/>
      </c>
      <c r="M125" s="49" t="str">
        <f>IF(男子様式!$AG391="","",男子様式!$AG391)</f>
        <v/>
      </c>
      <c r="N125" s="49" t="str">
        <f>IF(男子様式!$AG392="","",男子様式!$AG392)</f>
        <v/>
      </c>
    </row>
    <row r="126" spans="1:14">
      <c r="A126" s="49">
        <v>125</v>
      </c>
      <c r="B126" s="49" t="str">
        <f>IF(男子様式!AL145=0,"",男子様式!AL145)</f>
        <v/>
      </c>
      <c r="C126" s="49" t="str">
        <f>IF(男子様式!$C393="","",IF($B126="@","@",$B126+100000000))</f>
        <v/>
      </c>
      <c r="D126" s="49" t="str">
        <f>IF(B126="","",CONCATENATE(E126," (",男子様式!AO145,")"))</f>
        <v/>
      </c>
      <c r="E126" s="49" t="str">
        <f>IF(男子様式!AL145=0,"",VLOOKUP(男子様式!AL145,男子様式!C145:$V$620,2,FALSE))</f>
        <v/>
      </c>
      <c r="F126" s="49" t="str">
        <f>IF(男子様式!AL145=0,"",VLOOKUP(男子様式!AL145,男子様式!C145:$V$620,5,FALSE))</f>
        <v/>
      </c>
      <c r="G126" s="49" t="str">
        <f>IF(B126="","",CONCATENATE(男子様式!AP145," (",男子様式!AO145,")"))</f>
        <v/>
      </c>
      <c r="H126" s="49" t="str">
        <f t="shared" si="2"/>
        <v/>
      </c>
      <c r="I126" s="51" t="str">
        <f>IF($C126="","",VLOOKUP(基本登録情報!$C$7,登録データ!$I$3:$L$100,3,FALSE))</f>
        <v/>
      </c>
      <c r="J126" s="51" t="str">
        <f>IF(B126="","",VLOOKUP(男子様式!AQ145,登録データ!$AM$2:$AN$48,2,FALSE))</f>
        <v/>
      </c>
      <c r="K126" s="49" t="str">
        <f t="shared" si="3"/>
        <v/>
      </c>
      <c r="L126" s="49" t="str">
        <f>IF(男子様式!$AG393="","",男子様式!$AG393)</f>
        <v/>
      </c>
      <c r="M126" s="49" t="str">
        <f>IF(男子様式!$AG394="","",男子様式!$AG394)</f>
        <v/>
      </c>
      <c r="N126" s="49" t="str">
        <f>IF(男子様式!$AG395="","",男子様式!$AG395)</f>
        <v/>
      </c>
    </row>
    <row r="127" spans="1:14">
      <c r="A127" s="49">
        <v>126</v>
      </c>
      <c r="B127" s="49" t="str">
        <f>IF(男子様式!AL146=0,"",男子様式!AL146)</f>
        <v/>
      </c>
      <c r="C127" s="49" t="str">
        <f>IF(男子様式!$C396="","",IF($B127="@","@",$B127+100000000))</f>
        <v/>
      </c>
      <c r="D127" s="49" t="str">
        <f>IF(B127="","",CONCATENATE(E127," (",男子様式!AO146,")"))</f>
        <v/>
      </c>
      <c r="E127" s="49" t="str">
        <f>IF(男子様式!AL146=0,"",VLOOKUP(男子様式!AL146,男子様式!C146:$V$620,2,FALSE))</f>
        <v/>
      </c>
      <c r="F127" s="49" t="str">
        <f>IF(男子様式!AL146=0,"",VLOOKUP(男子様式!AL146,男子様式!C146:$V$620,5,FALSE))</f>
        <v/>
      </c>
      <c r="G127" s="49" t="str">
        <f>IF(B127="","",CONCATENATE(男子様式!AP146," (",男子様式!AO146,")"))</f>
        <v/>
      </c>
      <c r="H127" s="49" t="str">
        <f t="shared" si="2"/>
        <v/>
      </c>
      <c r="I127" s="51" t="str">
        <f>IF($C127="","",VLOOKUP(基本登録情報!$C$7,登録データ!$I$3:$L$100,3,FALSE))</f>
        <v/>
      </c>
      <c r="J127" s="51" t="str">
        <f>IF(B127="","",VLOOKUP(男子様式!AQ146,登録データ!$AM$2:$AN$48,2,FALSE))</f>
        <v/>
      </c>
      <c r="K127" s="49" t="str">
        <f t="shared" si="3"/>
        <v/>
      </c>
      <c r="L127" s="49" t="str">
        <f>IF(男子様式!$AG396="","",男子様式!$AG396)</f>
        <v/>
      </c>
      <c r="M127" s="49" t="str">
        <f>IF(男子様式!$AG397="","",男子様式!$AG397)</f>
        <v/>
      </c>
      <c r="N127" s="49" t="str">
        <f>IF(男子様式!$AG398="","",男子様式!$AG398)</f>
        <v/>
      </c>
    </row>
    <row r="128" spans="1:14">
      <c r="A128" s="49">
        <v>127</v>
      </c>
      <c r="B128" s="49" t="str">
        <f>IF(男子様式!AL147=0,"",男子様式!AL147)</f>
        <v/>
      </c>
      <c r="C128" s="49" t="str">
        <f>IF(男子様式!$C399="","",IF($B128="@","@",$B128+100000000))</f>
        <v/>
      </c>
      <c r="D128" s="49" t="str">
        <f>IF(B128="","",CONCATENATE(E128," (",男子様式!AO147,")"))</f>
        <v/>
      </c>
      <c r="E128" s="49" t="str">
        <f>IF(男子様式!AL147=0,"",VLOOKUP(男子様式!AL147,男子様式!C147:$V$620,2,FALSE))</f>
        <v/>
      </c>
      <c r="F128" s="49" t="str">
        <f>IF(男子様式!AL147=0,"",VLOOKUP(男子様式!AL147,男子様式!C147:$V$620,5,FALSE))</f>
        <v/>
      </c>
      <c r="G128" s="49" t="str">
        <f>IF(B128="","",CONCATENATE(男子様式!AP147," (",男子様式!AO147,")"))</f>
        <v/>
      </c>
      <c r="H128" s="49" t="str">
        <f t="shared" si="2"/>
        <v/>
      </c>
      <c r="I128" s="51" t="str">
        <f>IF($C128="","",VLOOKUP(基本登録情報!$C$7,登録データ!$I$3:$L$100,3,FALSE))</f>
        <v/>
      </c>
      <c r="J128" s="51" t="str">
        <f>IF(B128="","",VLOOKUP(男子様式!AQ147,登録データ!$AM$2:$AN$48,2,FALSE))</f>
        <v/>
      </c>
      <c r="K128" s="49" t="str">
        <f t="shared" si="3"/>
        <v/>
      </c>
      <c r="L128" s="49" t="str">
        <f>IF(男子様式!$AG399="","",男子様式!$AG399)</f>
        <v/>
      </c>
      <c r="M128" s="49" t="str">
        <f>IF(男子様式!$AG400="","",男子様式!$AG400)</f>
        <v/>
      </c>
      <c r="N128" s="49" t="str">
        <f>IF(男子様式!$AG401="","",男子様式!$AG401)</f>
        <v/>
      </c>
    </row>
    <row r="129" spans="1:14">
      <c r="A129" s="49">
        <v>128</v>
      </c>
      <c r="B129" s="49" t="str">
        <f>IF(男子様式!AL148=0,"",男子様式!AL148)</f>
        <v/>
      </c>
      <c r="C129" s="49" t="str">
        <f>IF(男子様式!$C402="","",IF($B129="@","@",$B129+100000000))</f>
        <v/>
      </c>
      <c r="D129" s="49" t="str">
        <f>IF(B129="","",CONCATENATE(E129," (",男子様式!AO148,")"))</f>
        <v/>
      </c>
      <c r="E129" s="49" t="str">
        <f>IF(男子様式!AL148=0,"",VLOOKUP(男子様式!AL148,男子様式!C148:$V$620,2,FALSE))</f>
        <v/>
      </c>
      <c r="F129" s="49" t="str">
        <f>IF(男子様式!AL148=0,"",VLOOKUP(男子様式!AL148,男子様式!C148:$V$620,5,FALSE))</f>
        <v/>
      </c>
      <c r="G129" s="49" t="str">
        <f>IF(B129="","",CONCATENATE(男子様式!AP148," (",男子様式!AO148,")"))</f>
        <v/>
      </c>
      <c r="H129" s="49" t="str">
        <f t="shared" si="2"/>
        <v/>
      </c>
      <c r="I129" s="51" t="str">
        <f>IF($C129="","",VLOOKUP(基本登録情報!$C$7,登録データ!$I$3:$L$100,3,FALSE))</f>
        <v/>
      </c>
      <c r="J129" s="51" t="str">
        <f>IF(B129="","",VLOOKUP(男子様式!AQ148,登録データ!$AM$2:$AN$48,2,FALSE))</f>
        <v/>
      </c>
      <c r="K129" s="49" t="str">
        <f t="shared" si="3"/>
        <v/>
      </c>
      <c r="L129" s="49" t="str">
        <f>IF(男子様式!$AG402="","",男子様式!$AG402)</f>
        <v/>
      </c>
      <c r="M129" s="49" t="str">
        <f>IF(男子様式!$AG403="","",男子様式!$AG403)</f>
        <v/>
      </c>
      <c r="N129" s="49" t="str">
        <f>IF(男子様式!$AG404="","",男子様式!$AG404)</f>
        <v/>
      </c>
    </row>
    <row r="130" spans="1:14">
      <c r="A130" s="49">
        <v>129</v>
      </c>
      <c r="B130" s="49" t="str">
        <f>IF(男子様式!AL149=0,"",男子様式!AL149)</f>
        <v/>
      </c>
      <c r="C130" s="49" t="str">
        <f>IF(男子様式!$C405="","",IF($B130="@","@",$B130+100000000))</f>
        <v/>
      </c>
      <c r="D130" s="49" t="str">
        <f>IF(B130="","",CONCATENATE(E130," (",男子様式!AO149,")"))</f>
        <v/>
      </c>
      <c r="E130" s="49" t="str">
        <f>IF(男子様式!AL149=0,"",VLOOKUP(男子様式!AL149,男子様式!C149:$V$620,2,FALSE))</f>
        <v/>
      </c>
      <c r="F130" s="49" t="str">
        <f>IF(男子様式!AL149=0,"",VLOOKUP(男子様式!AL149,男子様式!C149:$V$620,5,FALSE))</f>
        <v/>
      </c>
      <c r="G130" s="49" t="str">
        <f>IF(B130="","",CONCATENATE(男子様式!AP149," (",男子様式!AO149,")"))</f>
        <v/>
      </c>
      <c r="H130" s="49" t="str">
        <f t="shared" si="2"/>
        <v/>
      </c>
      <c r="I130" s="51" t="str">
        <f>IF($C130="","",VLOOKUP(基本登録情報!$C$7,登録データ!$I$3:$L$100,3,FALSE))</f>
        <v/>
      </c>
      <c r="J130" s="51" t="str">
        <f>IF(B130="","",VLOOKUP(男子様式!AQ149,登録データ!$AM$2:$AN$48,2,FALSE))</f>
        <v/>
      </c>
      <c r="K130" s="49" t="str">
        <f t="shared" si="3"/>
        <v/>
      </c>
      <c r="L130" s="49" t="str">
        <f>IF(男子様式!$AG405="","",男子様式!$AG405)</f>
        <v/>
      </c>
      <c r="M130" s="49" t="str">
        <f>IF(男子様式!$AG406="","",男子様式!$AG406)</f>
        <v/>
      </c>
      <c r="N130" s="49" t="str">
        <f>IF(男子様式!$AG407="","",男子様式!$AG407)</f>
        <v/>
      </c>
    </row>
    <row r="131" spans="1:14">
      <c r="A131" s="49">
        <v>130</v>
      </c>
      <c r="B131" s="49" t="str">
        <f>IF(男子様式!AL150=0,"",男子様式!AL150)</f>
        <v/>
      </c>
      <c r="C131" s="49" t="str">
        <f>IF(男子様式!$C408="","",IF($B131="@","@",$B131+100000000))</f>
        <v/>
      </c>
      <c r="D131" s="49" t="str">
        <f>IF(B131="","",CONCATENATE(E131," (",男子様式!AO150,")"))</f>
        <v/>
      </c>
      <c r="E131" s="49" t="str">
        <f>IF(男子様式!AL150=0,"",VLOOKUP(男子様式!AL150,男子様式!C150:$V$620,2,FALSE))</f>
        <v/>
      </c>
      <c r="F131" s="49" t="str">
        <f>IF(男子様式!AL150=0,"",VLOOKUP(男子様式!AL150,男子様式!C150:$V$620,5,FALSE))</f>
        <v/>
      </c>
      <c r="G131" s="49" t="str">
        <f>IF(B131="","",CONCATENATE(男子様式!AP150," (",男子様式!AO150,")"))</f>
        <v/>
      </c>
      <c r="H131" s="49" t="str">
        <f t="shared" ref="H131:H194" si="4">IF($C131="","",1)</f>
        <v/>
      </c>
      <c r="I131" s="51" t="str">
        <f>IF($C131="","",VLOOKUP(基本登録情報!$C$7,登録データ!$I$3:$L$100,3,FALSE))</f>
        <v/>
      </c>
      <c r="J131" s="51" t="str">
        <f>IF(B131="","",VLOOKUP(男子様式!AQ150,登録データ!$AM$2:$AN$48,2,FALSE))</f>
        <v/>
      </c>
      <c r="K131" s="49" t="str">
        <f t="shared" ref="K131:K194" si="5">IF($C131="","",IF($C131="@","@",VALUE(RIGHT($C131,4))))</f>
        <v/>
      </c>
      <c r="L131" s="49" t="str">
        <f>IF(男子様式!$AG408="","",男子様式!$AG408)</f>
        <v/>
      </c>
      <c r="M131" s="49" t="str">
        <f>IF(男子様式!$AG409="","",男子様式!$AG409)</f>
        <v/>
      </c>
      <c r="N131" s="49" t="str">
        <f>IF(男子様式!$AG410="","",男子様式!$AG410)</f>
        <v/>
      </c>
    </row>
    <row r="132" spans="1:14">
      <c r="A132" s="49">
        <v>131</v>
      </c>
      <c r="B132" s="49" t="str">
        <f>IF(男子様式!AL151=0,"",男子様式!AL151)</f>
        <v/>
      </c>
      <c r="C132" s="49" t="str">
        <f>IF(男子様式!$C411="","",IF($B132="@","@",$B132+100000000))</f>
        <v/>
      </c>
      <c r="D132" s="49" t="str">
        <f>IF(B132="","",CONCATENATE(E132," (",男子様式!AO151,")"))</f>
        <v/>
      </c>
      <c r="E132" s="49" t="str">
        <f>IF(男子様式!AL151=0,"",VLOOKUP(男子様式!AL151,男子様式!C151:$V$620,2,FALSE))</f>
        <v/>
      </c>
      <c r="F132" s="49" t="str">
        <f>IF(男子様式!AL151=0,"",VLOOKUP(男子様式!AL151,男子様式!C151:$V$620,5,FALSE))</f>
        <v/>
      </c>
      <c r="G132" s="49" t="str">
        <f>IF(B132="","",CONCATENATE(男子様式!AP151," (",男子様式!AO151,")"))</f>
        <v/>
      </c>
      <c r="H132" s="49" t="str">
        <f t="shared" si="4"/>
        <v/>
      </c>
      <c r="I132" s="51" t="str">
        <f>IF($C132="","",VLOOKUP(基本登録情報!$C$7,登録データ!$I$3:$L$100,3,FALSE))</f>
        <v/>
      </c>
      <c r="J132" s="51" t="str">
        <f>IF(B132="","",VLOOKUP(男子様式!AQ151,登録データ!$AM$2:$AN$48,2,FALSE))</f>
        <v/>
      </c>
      <c r="K132" s="49" t="str">
        <f t="shared" si="5"/>
        <v/>
      </c>
      <c r="L132" s="49" t="str">
        <f>IF(男子様式!$AG411="","",男子様式!$AG411)</f>
        <v/>
      </c>
      <c r="M132" s="49" t="str">
        <f>IF(男子様式!$AG412="","",男子様式!$AG412)</f>
        <v/>
      </c>
      <c r="N132" s="49" t="str">
        <f>IF(男子様式!$AG413="","",男子様式!$AG413)</f>
        <v/>
      </c>
    </row>
    <row r="133" spans="1:14">
      <c r="A133" s="49">
        <v>132</v>
      </c>
      <c r="B133" s="49" t="str">
        <f>IF(男子様式!AL152=0,"",男子様式!AL152)</f>
        <v/>
      </c>
      <c r="C133" s="49" t="str">
        <f>IF(男子様式!$C414="","",IF($B133="@","@",$B133+100000000))</f>
        <v/>
      </c>
      <c r="D133" s="49" t="str">
        <f>IF(B133="","",CONCATENATE(E133," (",男子様式!AO152,")"))</f>
        <v/>
      </c>
      <c r="E133" s="49" t="str">
        <f>IF(男子様式!AL152=0,"",VLOOKUP(男子様式!AL152,男子様式!C152:$V$620,2,FALSE))</f>
        <v/>
      </c>
      <c r="F133" s="49" t="str">
        <f>IF(男子様式!AL152=0,"",VLOOKUP(男子様式!AL152,男子様式!C152:$V$620,5,FALSE))</f>
        <v/>
      </c>
      <c r="G133" s="49" t="str">
        <f>IF(B133="","",CONCATENATE(男子様式!AP152," (",男子様式!AO152,")"))</f>
        <v/>
      </c>
      <c r="H133" s="49" t="str">
        <f t="shared" si="4"/>
        <v/>
      </c>
      <c r="I133" s="51" t="str">
        <f>IF($C133="","",VLOOKUP(基本登録情報!$C$7,登録データ!$I$3:$L$100,3,FALSE))</f>
        <v/>
      </c>
      <c r="J133" s="51" t="str">
        <f>IF(B133="","",VLOOKUP(男子様式!AQ152,登録データ!$AM$2:$AN$48,2,FALSE))</f>
        <v/>
      </c>
      <c r="K133" s="49" t="str">
        <f t="shared" si="5"/>
        <v/>
      </c>
      <c r="L133" s="49" t="str">
        <f>IF(男子様式!$AG414="","",男子様式!$AG414)</f>
        <v/>
      </c>
      <c r="M133" s="49" t="str">
        <f>IF(男子様式!$AG415="","",男子様式!$AG415)</f>
        <v/>
      </c>
      <c r="N133" s="49" t="str">
        <f>IF(男子様式!$AG416="","",男子様式!$AG416)</f>
        <v/>
      </c>
    </row>
    <row r="134" spans="1:14">
      <c r="A134" s="49">
        <v>133</v>
      </c>
      <c r="B134" s="49" t="str">
        <f>IF(男子様式!AL153=0,"",男子様式!AL153)</f>
        <v/>
      </c>
      <c r="C134" s="49" t="str">
        <f>IF(男子様式!$C417="","",IF($B134="@","@",$B134+100000000))</f>
        <v/>
      </c>
      <c r="D134" s="49" t="str">
        <f>IF(B134="","",CONCATENATE(E134," (",男子様式!AO153,")"))</f>
        <v/>
      </c>
      <c r="E134" s="49" t="str">
        <f>IF(男子様式!AL153=0,"",VLOOKUP(男子様式!AL153,男子様式!C153:$V$620,2,FALSE))</f>
        <v/>
      </c>
      <c r="F134" s="49" t="str">
        <f>IF(男子様式!AL153=0,"",VLOOKUP(男子様式!AL153,男子様式!C153:$V$620,5,FALSE))</f>
        <v/>
      </c>
      <c r="G134" s="49" t="str">
        <f>IF(B134="","",CONCATENATE(男子様式!AP153," (",男子様式!AO153,")"))</f>
        <v/>
      </c>
      <c r="H134" s="49" t="str">
        <f t="shared" si="4"/>
        <v/>
      </c>
      <c r="I134" s="51" t="str">
        <f>IF($C134="","",VLOOKUP(基本登録情報!$C$7,登録データ!$I$3:$L$100,3,FALSE))</f>
        <v/>
      </c>
      <c r="J134" s="51" t="str">
        <f>IF(B134="","",VLOOKUP(男子様式!AQ153,登録データ!$AM$2:$AN$48,2,FALSE))</f>
        <v/>
      </c>
      <c r="K134" s="49" t="str">
        <f t="shared" si="5"/>
        <v/>
      </c>
      <c r="L134" s="49" t="str">
        <f>IF(男子様式!$AG417="","",男子様式!$AG417)</f>
        <v/>
      </c>
      <c r="M134" s="49" t="str">
        <f>IF(男子様式!$AG418="","",男子様式!$AG418)</f>
        <v/>
      </c>
      <c r="N134" s="49" t="str">
        <f>IF(男子様式!$AG419="","",男子様式!$AG419)</f>
        <v/>
      </c>
    </row>
    <row r="135" spans="1:14">
      <c r="A135" s="49">
        <v>134</v>
      </c>
      <c r="B135" s="49" t="str">
        <f>IF(男子様式!AL154=0,"",男子様式!AL154)</f>
        <v/>
      </c>
      <c r="C135" s="49" t="str">
        <f>IF(男子様式!$C420="","",IF($B135="@","@",$B135+100000000))</f>
        <v/>
      </c>
      <c r="D135" s="49" t="str">
        <f>IF(B135="","",CONCATENATE(E135," (",男子様式!AO154,")"))</f>
        <v/>
      </c>
      <c r="E135" s="49" t="str">
        <f>IF(男子様式!AL154=0,"",VLOOKUP(男子様式!AL154,男子様式!C154:$V$620,2,FALSE))</f>
        <v/>
      </c>
      <c r="F135" s="49" t="str">
        <f>IF(男子様式!AL154=0,"",VLOOKUP(男子様式!AL154,男子様式!C154:$V$620,5,FALSE))</f>
        <v/>
      </c>
      <c r="G135" s="49" t="str">
        <f>IF(B135="","",CONCATENATE(男子様式!AP154," (",男子様式!AO154,")"))</f>
        <v/>
      </c>
      <c r="H135" s="49" t="str">
        <f t="shared" si="4"/>
        <v/>
      </c>
      <c r="I135" s="51" t="str">
        <f>IF($C135="","",VLOOKUP(基本登録情報!$C$7,登録データ!$I$3:$L$100,3,FALSE))</f>
        <v/>
      </c>
      <c r="J135" s="51" t="str">
        <f>IF(B135="","",VLOOKUP(男子様式!AQ154,登録データ!$AM$2:$AN$48,2,FALSE))</f>
        <v/>
      </c>
      <c r="K135" s="49" t="str">
        <f t="shared" si="5"/>
        <v/>
      </c>
      <c r="L135" s="49" t="str">
        <f>IF(男子様式!$AG420="","",男子様式!$AG420)</f>
        <v/>
      </c>
      <c r="M135" s="49" t="str">
        <f>IF(男子様式!$AG421="","",男子様式!$AG421)</f>
        <v/>
      </c>
      <c r="N135" s="49" t="str">
        <f>IF(男子様式!$AG422="","",男子様式!$AG422)</f>
        <v/>
      </c>
    </row>
    <row r="136" spans="1:14">
      <c r="A136" s="49">
        <v>135</v>
      </c>
      <c r="B136" s="49" t="str">
        <f>IF(男子様式!AL155=0,"",男子様式!AL155)</f>
        <v/>
      </c>
      <c r="C136" s="49" t="str">
        <f>IF(男子様式!$C423="","",IF($B136="@","@",$B136+100000000))</f>
        <v/>
      </c>
      <c r="D136" s="49" t="str">
        <f>IF(B136="","",CONCATENATE(E136," (",男子様式!AO155,")"))</f>
        <v/>
      </c>
      <c r="E136" s="49" t="str">
        <f>IF(男子様式!AL155=0,"",VLOOKUP(男子様式!AL155,男子様式!C155:$V$620,2,FALSE))</f>
        <v/>
      </c>
      <c r="F136" s="49" t="str">
        <f>IF(男子様式!AL155=0,"",VLOOKUP(男子様式!AL155,男子様式!C155:$V$620,5,FALSE))</f>
        <v/>
      </c>
      <c r="G136" s="49" t="str">
        <f>IF(B136="","",CONCATENATE(男子様式!AP155," (",男子様式!AO155,")"))</f>
        <v/>
      </c>
      <c r="H136" s="49" t="str">
        <f t="shared" si="4"/>
        <v/>
      </c>
      <c r="I136" s="51" t="str">
        <f>IF($C136="","",VLOOKUP(基本登録情報!$C$7,登録データ!$I$3:$L$100,3,FALSE))</f>
        <v/>
      </c>
      <c r="J136" s="51" t="str">
        <f>IF(B136="","",VLOOKUP(男子様式!AQ155,登録データ!$AM$2:$AN$48,2,FALSE))</f>
        <v/>
      </c>
      <c r="K136" s="49" t="str">
        <f t="shared" si="5"/>
        <v/>
      </c>
      <c r="L136" s="49" t="str">
        <f>IF(男子様式!$AG423="","",男子様式!$AG423)</f>
        <v/>
      </c>
      <c r="M136" s="49" t="str">
        <f>IF(男子様式!$AG424="","",男子様式!$AG424)</f>
        <v/>
      </c>
      <c r="N136" s="49" t="str">
        <f>IF(男子様式!$AG425="","",男子様式!$AG425)</f>
        <v/>
      </c>
    </row>
    <row r="137" spans="1:14">
      <c r="A137" s="49">
        <v>136</v>
      </c>
      <c r="B137" s="49" t="str">
        <f>IF(男子様式!AL156=0,"",男子様式!AL156)</f>
        <v/>
      </c>
      <c r="C137" s="49" t="str">
        <f>IF(男子様式!$C426="","",IF($B137="@","@",$B137+100000000))</f>
        <v/>
      </c>
      <c r="D137" s="49" t="str">
        <f>IF(B137="","",CONCATENATE(E137," (",男子様式!AO156,")"))</f>
        <v/>
      </c>
      <c r="E137" s="49" t="str">
        <f>IF(男子様式!AL156=0,"",VLOOKUP(男子様式!AL156,男子様式!C156:$V$620,2,FALSE))</f>
        <v/>
      </c>
      <c r="F137" s="49" t="str">
        <f>IF(男子様式!AL156=0,"",VLOOKUP(男子様式!AL156,男子様式!C156:$V$620,5,FALSE))</f>
        <v/>
      </c>
      <c r="G137" s="49" t="str">
        <f>IF(B137="","",CONCATENATE(男子様式!AP156," (",男子様式!AO156,")"))</f>
        <v/>
      </c>
      <c r="H137" s="49" t="str">
        <f t="shared" si="4"/>
        <v/>
      </c>
      <c r="I137" s="51" t="str">
        <f>IF($C137="","",VLOOKUP(基本登録情報!$C$7,登録データ!$I$3:$L$100,3,FALSE))</f>
        <v/>
      </c>
      <c r="J137" s="51" t="str">
        <f>IF(B137="","",VLOOKUP(男子様式!AQ156,登録データ!$AM$2:$AN$48,2,FALSE))</f>
        <v/>
      </c>
      <c r="K137" s="49" t="str">
        <f t="shared" si="5"/>
        <v/>
      </c>
      <c r="L137" s="49" t="str">
        <f>IF(男子様式!$AG426="","",男子様式!$AG426)</f>
        <v/>
      </c>
      <c r="M137" s="49" t="str">
        <f>IF(男子様式!$AG427="","",男子様式!$AG427)</f>
        <v/>
      </c>
      <c r="N137" s="49" t="str">
        <f>IF(男子様式!$AG428="","",男子様式!$AG428)</f>
        <v/>
      </c>
    </row>
    <row r="138" spans="1:14">
      <c r="A138" s="49">
        <v>137</v>
      </c>
      <c r="B138" s="49" t="str">
        <f>IF(男子様式!AL157=0,"",男子様式!AL157)</f>
        <v/>
      </c>
      <c r="C138" s="49" t="str">
        <f>IF(男子様式!$C429="","",IF($B138="@","@",$B138+100000000))</f>
        <v/>
      </c>
      <c r="D138" s="49" t="str">
        <f>IF(B138="","",CONCATENATE(E138," (",男子様式!AO157,")"))</f>
        <v/>
      </c>
      <c r="E138" s="49" t="str">
        <f>IF(男子様式!AL157=0,"",VLOOKUP(男子様式!AL157,男子様式!C157:$V$620,2,FALSE))</f>
        <v/>
      </c>
      <c r="F138" s="49" t="str">
        <f>IF(男子様式!AL157=0,"",VLOOKUP(男子様式!AL157,男子様式!C157:$V$620,5,FALSE))</f>
        <v/>
      </c>
      <c r="G138" s="49" t="str">
        <f>IF(B138="","",CONCATENATE(男子様式!AP157," (",男子様式!AO157,")"))</f>
        <v/>
      </c>
      <c r="H138" s="49" t="str">
        <f t="shared" si="4"/>
        <v/>
      </c>
      <c r="I138" s="51" t="str">
        <f>IF($C138="","",VLOOKUP(基本登録情報!$C$7,登録データ!$I$3:$L$100,3,FALSE))</f>
        <v/>
      </c>
      <c r="J138" s="51" t="str">
        <f>IF(B138="","",VLOOKUP(男子様式!AQ157,登録データ!$AM$2:$AN$48,2,FALSE))</f>
        <v/>
      </c>
      <c r="K138" s="49" t="str">
        <f t="shared" si="5"/>
        <v/>
      </c>
      <c r="L138" s="49" t="str">
        <f>IF(男子様式!$AG429="","",男子様式!$AG429)</f>
        <v/>
      </c>
      <c r="M138" s="49" t="str">
        <f>IF(男子様式!$AG430="","",男子様式!$AG430)</f>
        <v/>
      </c>
      <c r="N138" s="49" t="str">
        <f>IF(男子様式!$AG431="","",男子様式!$AG431)</f>
        <v/>
      </c>
    </row>
    <row r="139" spans="1:14">
      <c r="A139" s="49">
        <v>138</v>
      </c>
      <c r="B139" s="49" t="str">
        <f>IF(男子様式!AL158=0,"",男子様式!AL158)</f>
        <v/>
      </c>
      <c r="C139" s="49" t="str">
        <f>IF(男子様式!$C432="","",IF($B139="@","@",$B139+100000000))</f>
        <v/>
      </c>
      <c r="D139" s="49" t="str">
        <f>IF(B139="","",CONCATENATE(E139," (",男子様式!AO158,")"))</f>
        <v/>
      </c>
      <c r="E139" s="49" t="str">
        <f>IF(男子様式!AL158=0,"",VLOOKUP(男子様式!AL158,男子様式!C158:$V$620,2,FALSE))</f>
        <v/>
      </c>
      <c r="F139" s="49" t="str">
        <f>IF(男子様式!AL158=0,"",VLOOKUP(男子様式!AL158,男子様式!C158:$V$620,5,FALSE))</f>
        <v/>
      </c>
      <c r="G139" s="49" t="str">
        <f>IF(B139="","",CONCATENATE(男子様式!AP158," (",男子様式!AO158,")"))</f>
        <v/>
      </c>
      <c r="H139" s="49" t="str">
        <f t="shared" si="4"/>
        <v/>
      </c>
      <c r="I139" s="51" t="str">
        <f>IF($C139="","",VLOOKUP(基本登録情報!$C$7,登録データ!$I$3:$L$100,3,FALSE))</f>
        <v/>
      </c>
      <c r="J139" s="51" t="str">
        <f>IF(B139="","",VLOOKUP(男子様式!AQ158,登録データ!$AM$2:$AN$48,2,FALSE))</f>
        <v/>
      </c>
      <c r="K139" s="49" t="str">
        <f t="shared" si="5"/>
        <v/>
      </c>
      <c r="L139" s="49" t="str">
        <f>IF(男子様式!$AG432="","",男子様式!$AG432)</f>
        <v/>
      </c>
      <c r="M139" s="49" t="str">
        <f>IF(男子様式!$AG433="","",男子様式!$AG433)</f>
        <v/>
      </c>
      <c r="N139" s="49" t="str">
        <f>IF(男子様式!$AG434="","",男子様式!$AG434)</f>
        <v/>
      </c>
    </row>
    <row r="140" spans="1:14">
      <c r="A140" s="49">
        <v>139</v>
      </c>
      <c r="B140" s="49" t="str">
        <f>IF(男子様式!AL159=0,"",男子様式!AL159)</f>
        <v/>
      </c>
      <c r="C140" s="49" t="str">
        <f>IF(男子様式!$C435="","",IF($B140="@","@",$B140+100000000))</f>
        <v/>
      </c>
      <c r="D140" s="49" t="str">
        <f>IF(B140="","",CONCATENATE(E140," (",男子様式!AO159,")"))</f>
        <v/>
      </c>
      <c r="E140" s="49" t="str">
        <f>IF(男子様式!AL159=0,"",VLOOKUP(男子様式!AL159,男子様式!C159:$V$620,2,FALSE))</f>
        <v/>
      </c>
      <c r="F140" s="49" t="str">
        <f>IF(男子様式!AL159=0,"",VLOOKUP(男子様式!AL159,男子様式!C159:$V$620,5,FALSE))</f>
        <v/>
      </c>
      <c r="G140" s="49" t="str">
        <f>IF(B140="","",CONCATENATE(男子様式!AP159," (",男子様式!AO159,")"))</f>
        <v/>
      </c>
      <c r="H140" s="49" t="str">
        <f t="shared" si="4"/>
        <v/>
      </c>
      <c r="I140" s="51" t="str">
        <f>IF($C140="","",VLOOKUP(基本登録情報!$C$7,登録データ!$I$3:$L$100,3,FALSE))</f>
        <v/>
      </c>
      <c r="J140" s="51" t="str">
        <f>IF(B140="","",VLOOKUP(男子様式!AQ159,登録データ!$AM$2:$AN$48,2,FALSE))</f>
        <v/>
      </c>
      <c r="K140" s="49" t="str">
        <f t="shared" si="5"/>
        <v/>
      </c>
      <c r="L140" s="49" t="str">
        <f>IF(男子様式!$AG435="","",男子様式!$AG435)</f>
        <v/>
      </c>
      <c r="M140" s="49" t="str">
        <f>IF(男子様式!$AG436="","",男子様式!$AG436)</f>
        <v/>
      </c>
      <c r="N140" s="49" t="str">
        <f>IF(男子様式!$AG437="","",男子様式!$AG437)</f>
        <v/>
      </c>
    </row>
    <row r="141" spans="1:14">
      <c r="A141" s="49">
        <v>140</v>
      </c>
      <c r="B141" s="49" t="str">
        <f>IF(男子様式!AL160=0,"",男子様式!AL160)</f>
        <v/>
      </c>
      <c r="C141" s="49" t="str">
        <f>IF(男子様式!$C438="","",IF($B141="@","@",$B141+100000000))</f>
        <v/>
      </c>
      <c r="D141" s="49" t="str">
        <f>IF(B141="","",CONCATENATE(E141," (",男子様式!AO160,")"))</f>
        <v/>
      </c>
      <c r="E141" s="49" t="str">
        <f>IF(男子様式!AL160=0,"",VLOOKUP(男子様式!AL160,男子様式!C160:$V$620,2,FALSE))</f>
        <v/>
      </c>
      <c r="F141" s="49" t="str">
        <f>IF(男子様式!AL160=0,"",VLOOKUP(男子様式!AL160,男子様式!C160:$V$620,5,FALSE))</f>
        <v/>
      </c>
      <c r="G141" s="49" t="str">
        <f>IF(B141="","",CONCATENATE(男子様式!AP160," (",男子様式!AO160,")"))</f>
        <v/>
      </c>
      <c r="H141" s="49" t="str">
        <f t="shared" si="4"/>
        <v/>
      </c>
      <c r="I141" s="51" t="str">
        <f>IF($C141="","",VLOOKUP(基本登録情報!$C$7,登録データ!$I$3:$L$100,3,FALSE))</f>
        <v/>
      </c>
      <c r="J141" s="51" t="str">
        <f>IF(B141="","",VLOOKUP(男子様式!AQ160,登録データ!$AM$2:$AN$48,2,FALSE))</f>
        <v/>
      </c>
      <c r="K141" s="49" t="str">
        <f t="shared" si="5"/>
        <v/>
      </c>
      <c r="L141" s="49" t="str">
        <f>IF(男子様式!$AG438="","",男子様式!$AG438)</f>
        <v/>
      </c>
      <c r="M141" s="49" t="str">
        <f>IF(男子様式!$AG439="","",男子様式!$AG439)</f>
        <v/>
      </c>
      <c r="N141" s="49" t="str">
        <f>IF(男子様式!$AG440="","",男子様式!$AG440)</f>
        <v/>
      </c>
    </row>
    <row r="142" spans="1:14">
      <c r="A142" s="49">
        <v>141</v>
      </c>
      <c r="B142" s="49" t="str">
        <f>IF(男子様式!AL161=0,"",男子様式!AL161)</f>
        <v/>
      </c>
      <c r="C142" s="49" t="str">
        <f>IF(男子様式!$C441="","",IF($B142="@","@",$B142+100000000))</f>
        <v/>
      </c>
      <c r="D142" s="49" t="str">
        <f>IF(B142="","",CONCATENATE(E142," (",男子様式!AO161,")"))</f>
        <v/>
      </c>
      <c r="E142" s="49" t="str">
        <f>IF(男子様式!AL161=0,"",VLOOKUP(男子様式!AL161,男子様式!C161:$V$620,2,FALSE))</f>
        <v/>
      </c>
      <c r="F142" s="49" t="str">
        <f>IF(男子様式!AL161=0,"",VLOOKUP(男子様式!AL161,男子様式!C161:$V$620,5,FALSE))</f>
        <v/>
      </c>
      <c r="G142" s="49" t="str">
        <f>IF(B142="","",CONCATENATE(男子様式!AP161," (",男子様式!AO161,")"))</f>
        <v/>
      </c>
      <c r="H142" s="49" t="str">
        <f t="shared" si="4"/>
        <v/>
      </c>
      <c r="I142" s="51" t="str">
        <f>IF($C142="","",VLOOKUP(基本登録情報!$C$7,登録データ!$I$3:$L$100,3,FALSE))</f>
        <v/>
      </c>
      <c r="J142" s="51" t="str">
        <f>IF(B142="","",VLOOKUP(男子様式!AQ161,登録データ!$AM$2:$AN$48,2,FALSE))</f>
        <v/>
      </c>
      <c r="K142" s="49" t="str">
        <f t="shared" si="5"/>
        <v/>
      </c>
      <c r="L142" s="49" t="str">
        <f>IF(男子様式!$AG441="","",男子様式!$AG441)</f>
        <v/>
      </c>
      <c r="M142" s="49" t="str">
        <f>IF(男子様式!$AG442="","",男子様式!$AG442)</f>
        <v/>
      </c>
      <c r="N142" s="49" t="str">
        <f>IF(男子様式!$AG443="","",男子様式!$AG443)</f>
        <v/>
      </c>
    </row>
    <row r="143" spans="1:14">
      <c r="A143" s="49">
        <v>142</v>
      </c>
      <c r="B143" s="49" t="str">
        <f>IF(男子様式!AL162=0,"",男子様式!AL162)</f>
        <v/>
      </c>
      <c r="C143" s="49" t="str">
        <f>IF(男子様式!$C444="","",IF($B143="@","@",$B143+100000000))</f>
        <v/>
      </c>
      <c r="D143" s="49" t="str">
        <f>IF(B143="","",CONCATENATE(E143," (",男子様式!AO162,")"))</f>
        <v/>
      </c>
      <c r="E143" s="49" t="str">
        <f>IF(男子様式!AL162=0,"",VLOOKUP(男子様式!AL162,男子様式!C162:$V$620,2,FALSE))</f>
        <v/>
      </c>
      <c r="F143" s="49" t="str">
        <f>IF(男子様式!AL162=0,"",VLOOKUP(男子様式!AL162,男子様式!C162:$V$620,5,FALSE))</f>
        <v/>
      </c>
      <c r="G143" s="49" t="str">
        <f>IF(B143="","",CONCATENATE(男子様式!AP162," (",男子様式!AO162,")"))</f>
        <v/>
      </c>
      <c r="H143" s="49" t="str">
        <f t="shared" si="4"/>
        <v/>
      </c>
      <c r="I143" s="51" t="str">
        <f>IF($C143="","",VLOOKUP(基本登録情報!$C$7,登録データ!$I$3:$L$100,3,FALSE))</f>
        <v/>
      </c>
      <c r="J143" s="51" t="str">
        <f>IF(B143="","",VLOOKUP(男子様式!AQ162,登録データ!$AM$2:$AN$48,2,FALSE))</f>
        <v/>
      </c>
      <c r="K143" s="49" t="str">
        <f t="shared" si="5"/>
        <v/>
      </c>
      <c r="L143" s="49" t="str">
        <f>IF(男子様式!$AG444="","",男子様式!$AG444)</f>
        <v/>
      </c>
      <c r="M143" s="49" t="str">
        <f>IF(男子様式!$AG445="","",男子様式!$AG445)</f>
        <v/>
      </c>
      <c r="N143" s="49" t="str">
        <f>IF(男子様式!$AG446="","",男子様式!$AG446)</f>
        <v/>
      </c>
    </row>
    <row r="144" spans="1:14">
      <c r="A144" s="49">
        <v>143</v>
      </c>
      <c r="B144" s="49" t="str">
        <f>IF(男子様式!AL163=0,"",男子様式!AL163)</f>
        <v/>
      </c>
      <c r="C144" s="49" t="str">
        <f>IF(男子様式!$C447="","",IF($B144="@","@",$B144+100000000))</f>
        <v/>
      </c>
      <c r="D144" s="49" t="str">
        <f>IF(B144="","",CONCATENATE(E144," (",男子様式!AO163,")"))</f>
        <v/>
      </c>
      <c r="E144" s="49" t="str">
        <f>IF(男子様式!AL163=0,"",VLOOKUP(男子様式!AL163,男子様式!C163:$V$620,2,FALSE))</f>
        <v/>
      </c>
      <c r="F144" s="49" t="str">
        <f>IF(男子様式!AL163=0,"",VLOOKUP(男子様式!AL163,男子様式!C163:$V$620,5,FALSE))</f>
        <v/>
      </c>
      <c r="G144" s="49" t="str">
        <f>IF(B144="","",CONCATENATE(男子様式!AP163," (",男子様式!AO163,")"))</f>
        <v/>
      </c>
      <c r="H144" s="49" t="str">
        <f t="shared" si="4"/>
        <v/>
      </c>
      <c r="I144" s="51" t="str">
        <f>IF($C144="","",VLOOKUP(基本登録情報!$C$7,登録データ!$I$3:$L$100,3,FALSE))</f>
        <v/>
      </c>
      <c r="J144" s="51" t="str">
        <f>IF(B144="","",VLOOKUP(男子様式!AQ163,登録データ!$AM$2:$AN$48,2,FALSE))</f>
        <v/>
      </c>
      <c r="K144" s="49" t="str">
        <f t="shared" si="5"/>
        <v/>
      </c>
      <c r="L144" s="49" t="str">
        <f>IF(男子様式!$AG447="","",男子様式!$AG447)</f>
        <v/>
      </c>
      <c r="M144" s="49" t="str">
        <f>IF(男子様式!$AG448="","",男子様式!$AG448)</f>
        <v/>
      </c>
      <c r="N144" s="49" t="str">
        <f>IF(男子様式!$AG449="","",男子様式!$AG449)</f>
        <v/>
      </c>
    </row>
    <row r="145" spans="1:14">
      <c r="A145" s="49">
        <v>144</v>
      </c>
      <c r="B145" s="49" t="str">
        <f>IF(男子様式!AL164=0,"",男子様式!AL164)</f>
        <v/>
      </c>
      <c r="C145" s="49" t="str">
        <f>IF(男子様式!$C450="","",IF($B145="@","@",$B145+100000000))</f>
        <v/>
      </c>
      <c r="D145" s="49" t="str">
        <f>IF(B145="","",CONCATENATE(E145," (",男子様式!AO164,")"))</f>
        <v/>
      </c>
      <c r="E145" s="49" t="str">
        <f>IF(男子様式!AL164=0,"",VLOOKUP(男子様式!AL164,男子様式!C164:$V$620,2,FALSE))</f>
        <v/>
      </c>
      <c r="F145" s="49" t="str">
        <f>IF(男子様式!AL164=0,"",VLOOKUP(男子様式!AL164,男子様式!C164:$V$620,5,FALSE))</f>
        <v/>
      </c>
      <c r="G145" s="49" t="str">
        <f>IF(B145="","",CONCATENATE(男子様式!AP164," (",男子様式!AO164,")"))</f>
        <v/>
      </c>
      <c r="H145" s="49" t="str">
        <f t="shared" si="4"/>
        <v/>
      </c>
      <c r="I145" s="51" t="str">
        <f>IF($C145="","",VLOOKUP(基本登録情報!$C$7,登録データ!$I$3:$L$100,3,FALSE))</f>
        <v/>
      </c>
      <c r="J145" s="51" t="str">
        <f>IF(B145="","",VLOOKUP(男子様式!AQ164,登録データ!$AM$2:$AN$48,2,FALSE))</f>
        <v/>
      </c>
      <c r="K145" s="49" t="str">
        <f t="shared" si="5"/>
        <v/>
      </c>
      <c r="L145" s="49" t="str">
        <f>IF(男子様式!$AG450="","",男子様式!$AG450)</f>
        <v/>
      </c>
      <c r="M145" s="49" t="str">
        <f>IF(男子様式!$AG451="","",男子様式!$AG451)</f>
        <v/>
      </c>
      <c r="N145" s="49" t="str">
        <f>IF(男子様式!$AG452="","",男子様式!$AG452)</f>
        <v/>
      </c>
    </row>
    <row r="146" spans="1:14">
      <c r="A146" s="49">
        <v>145</v>
      </c>
      <c r="B146" s="49" t="str">
        <f>IF(男子様式!AL165=0,"",男子様式!AL165)</f>
        <v/>
      </c>
      <c r="C146" s="49" t="str">
        <f>IF(男子様式!$C453="","",IF($B146="@","@",$B146+100000000))</f>
        <v/>
      </c>
      <c r="D146" s="49" t="str">
        <f>IF(B146="","",CONCATENATE(E146," (",男子様式!AO165,")"))</f>
        <v/>
      </c>
      <c r="E146" s="49" t="str">
        <f>IF(男子様式!AL165=0,"",VLOOKUP(男子様式!AL165,男子様式!C165:$V$620,2,FALSE))</f>
        <v/>
      </c>
      <c r="F146" s="49" t="str">
        <f>IF(男子様式!AL165=0,"",VLOOKUP(男子様式!AL165,男子様式!C165:$V$620,5,FALSE))</f>
        <v/>
      </c>
      <c r="G146" s="49" t="str">
        <f>IF(B146="","",CONCATENATE(男子様式!AP165," (",男子様式!AO165,")"))</f>
        <v/>
      </c>
      <c r="H146" s="49" t="str">
        <f t="shared" si="4"/>
        <v/>
      </c>
      <c r="I146" s="51" t="str">
        <f>IF($C146="","",VLOOKUP(基本登録情報!$C$7,登録データ!$I$3:$L$100,3,FALSE))</f>
        <v/>
      </c>
      <c r="J146" s="51" t="str">
        <f>IF(B146="","",VLOOKUP(男子様式!AQ165,登録データ!$AM$2:$AN$48,2,FALSE))</f>
        <v/>
      </c>
      <c r="K146" s="49" t="str">
        <f t="shared" si="5"/>
        <v/>
      </c>
      <c r="L146" s="49" t="str">
        <f>IF(男子様式!$AG453="","",男子様式!$AG453)</f>
        <v/>
      </c>
      <c r="M146" s="49" t="str">
        <f>IF(男子様式!$AG454="","",男子様式!$AG454)</f>
        <v/>
      </c>
      <c r="N146" s="49" t="str">
        <f>IF(男子様式!$AG455="","",男子様式!$AG455)</f>
        <v/>
      </c>
    </row>
    <row r="147" spans="1:14">
      <c r="A147" s="49">
        <v>146</v>
      </c>
      <c r="B147" s="49" t="str">
        <f>IF(男子様式!AL166=0,"",男子様式!AL166)</f>
        <v/>
      </c>
      <c r="C147" s="49" t="str">
        <f>IF(男子様式!$C456="","",IF($B147="@","@",$B147+100000000))</f>
        <v/>
      </c>
      <c r="D147" s="49" t="str">
        <f>IF(B147="","",CONCATENATE(E147," (",男子様式!AO166,")"))</f>
        <v/>
      </c>
      <c r="E147" s="49" t="str">
        <f>IF(男子様式!AL166=0,"",VLOOKUP(男子様式!AL166,男子様式!C166:$V$620,2,FALSE))</f>
        <v/>
      </c>
      <c r="F147" s="49" t="str">
        <f>IF(男子様式!AL166=0,"",VLOOKUP(男子様式!AL166,男子様式!C166:$V$620,5,FALSE))</f>
        <v/>
      </c>
      <c r="G147" s="49" t="str">
        <f>IF(B147="","",CONCATENATE(男子様式!AP166," (",男子様式!AO166,")"))</f>
        <v/>
      </c>
      <c r="H147" s="49" t="str">
        <f t="shared" si="4"/>
        <v/>
      </c>
      <c r="I147" s="51" t="str">
        <f>IF($C147="","",VLOOKUP(基本登録情報!$C$7,登録データ!$I$3:$L$100,3,FALSE))</f>
        <v/>
      </c>
      <c r="J147" s="51" t="str">
        <f>IF(B147="","",VLOOKUP(男子様式!AQ166,登録データ!$AM$2:$AN$48,2,FALSE))</f>
        <v/>
      </c>
      <c r="K147" s="49" t="str">
        <f t="shared" si="5"/>
        <v/>
      </c>
      <c r="L147" s="49" t="str">
        <f>IF(男子様式!$AG456="","",男子様式!$AG456)</f>
        <v/>
      </c>
      <c r="M147" s="49" t="str">
        <f>IF(男子様式!$AG457="","",男子様式!$AG457)</f>
        <v/>
      </c>
      <c r="N147" s="49" t="str">
        <f>IF(男子様式!$AG458="","",男子様式!$AG458)</f>
        <v/>
      </c>
    </row>
    <row r="148" spans="1:14">
      <c r="A148" s="49">
        <v>147</v>
      </c>
      <c r="B148" s="49" t="str">
        <f>IF(男子様式!AL167=0,"",男子様式!AL167)</f>
        <v/>
      </c>
      <c r="C148" s="49" t="str">
        <f>IF(男子様式!$C459="","",IF($B148="@","@",$B148+100000000))</f>
        <v/>
      </c>
      <c r="D148" s="49" t="str">
        <f>IF(B148="","",CONCATENATE(E148," (",男子様式!AO167,")"))</f>
        <v/>
      </c>
      <c r="E148" s="49" t="str">
        <f>IF(男子様式!AL167=0,"",VLOOKUP(男子様式!AL167,男子様式!C167:$V$620,2,FALSE))</f>
        <v/>
      </c>
      <c r="F148" s="49" t="str">
        <f>IF(男子様式!AL167=0,"",VLOOKUP(男子様式!AL167,男子様式!C167:$V$620,5,FALSE))</f>
        <v/>
      </c>
      <c r="G148" s="49" t="str">
        <f>IF(B148="","",CONCATENATE(男子様式!AP167," (",男子様式!AO167,")"))</f>
        <v/>
      </c>
      <c r="H148" s="49" t="str">
        <f t="shared" si="4"/>
        <v/>
      </c>
      <c r="I148" s="51" t="str">
        <f>IF($C148="","",VLOOKUP(基本登録情報!$C$7,登録データ!$I$3:$L$100,3,FALSE))</f>
        <v/>
      </c>
      <c r="J148" s="51" t="str">
        <f>IF(B148="","",VLOOKUP(男子様式!AQ167,登録データ!$AM$2:$AN$48,2,FALSE))</f>
        <v/>
      </c>
      <c r="K148" s="49" t="str">
        <f t="shared" si="5"/>
        <v/>
      </c>
      <c r="L148" s="49" t="str">
        <f>IF(男子様式!$AG459="","",男子様式!$AG459)</f>
        <v/>
      </c>
      <c r="M148" s="49" t="str">
        <f>IF(男子様式!$AG460="","",男子様式!$AG460)</f>
        <v/>
      </c>
      <c r="N148" s="49" t="str">
        <f>IF(男子様式!$AG461="","",男子様式!$AG461)</f>
        <v/>
      </c>
    </row>
    <row r="149" spans="1:14">
      <c r="A149" s="49">
        <v>148</v>
      </c>
      <c r="B149" s="49" t="str">
        <f>IF(男子様式!AL168=0,"",男子様式!AL168)</f>
        <v/>
      </c>
      <c r="C149" s="49" t="str">
        <f>IF(男子様式!$C462="","",IF($B149="@","@",$B149+100000000))</f>
        <v/>
      </c>
      <c r="D149" s="49" t="str">
        <f>IF(B149="","",CONCATENATE(E149," (",男子様式!AO168,")"))</f>
        <v/>
      </c>
      <c r="E149" s="49" t="str">
        <f>IF(男子様式!AL168=0,"",VLOOKUP(男子様式!AL168,男子様式!C168:$V$620,2,FALSE))</f>
        <v/>
      </c>
      <c r="F149" s="49" t="str">
        <f>IF(男子様式!AL168=0,"",VLOOKUP(男子様式!AL168,男子様式!C168:$V$620,5,FALSE))</f>
        <v/>
      </c>
      <c r="G149" s="49" t="str">
        <f>IF(B149="","",CONCATENATE(男子様式!AP168," (",男子様式!AO168,")"))</f>
        <v/>
      </c>
      <c r="H149" s="49" t="str">
        <f t="shared" si="4"/>
        <v/>
      </c>
      <c r="I149" s="51" t="str">
        <f>IF($C149="","",VLOOKUP(基本登録情報!$C$7,登録データ!$I$3:$L$100,3,FALSE))</f>
        <v/>
      </c>
      <c r="J149" s="51" t="str">
        <f>IF(B149="","",VLOOKUP(男子様式!AQ168,登録データ!$AM$2:$AN$48,2,FALSE))</f>
        <v/>
      </c>
      <c r="K149" s="49" t="str">
        <f t="shared" si="5"/>
        <v/>
      </c>
      <c r="L149" s="49" t="str">
        <f>IF(男子様式!$AG462="","",男子様式!$AG462)</f>
        <v/>
      </c>
      <c r="M149" s="49" t="str">
        <f>IF(男子様式!$AG463="","",男子様式!$AG463)</f>
        <v/>
      </c>
      <c r="N149" s="49" t="str">
        <f>IF(男子様式!$AG464="","",男子様式!$AG464)</f>
        <v/>
      </c>
    </row>
    <row r="150" spans="1:14">
      <c r="A150" s="49">
        <v>149</v>
      </c>
      <c r="B150" s="49" t="str">
        <f>IF(男子様式!AL169=0,"",男子様式!AL169)</f>
        <v/>
      </c>
      <c r="C150" s="49" t="str">
        <f>IF(男子様式!$C465="","",IF($B150="@","@",$B150+100000000))</f>
        <v/>
      </c>
      <c r="D150" s="49" t="str">
        <f>IF(B150="","",CONCATENATE(E150," (",男子様式!AO169,")"))</f>
        <v/>
      </c>
      <c r="E150" s="49" t="str">
        <f>IF(男子様式!AL169=0,"",VLOOKUP(男子様式!AL169,男子様式!C169:$V$620,2,FALSE))</f>
        <v/>
      </c>
      <c r="F150" s="49" t="str">
        <f>IF(男子様式!AL169=0,"",VLOOKUP(男子様式!AL169,男子様式!C169:$V$620,5,FALSE))</f>
        <v/>
      </c>
      <c r="G150" s="49" t="str">
        <f>IF(B150="","",CONCATENATE(男子様式!AP169," (",男子様式!AO169,")"))</f>
        <v/>
      </c>
      <c r="H150" s="49" t="str">
        <f t="shared" si="4"/>
        <v/>
      </c>
      <c r="I150" s="51" t="str">
        <f>IF($C150="","",VLOOKUP(基本登録情報!$C$7,登録データ!$I$3:$L$100,3,FALSE))</f>
        <v/>
      </c>
      <c r="J150" s="51" t="str">
        <f>IF(B150="","",VLOOKUP(男子様式!AQ169,登録データ!$AM$2:$AN$48,2,FALSE))</f>
        <v/>
      </c>
      <c r="K150" s="49" t="str">
        <f t="shared" si="5"/>
        <v/>
      </c>
      <c r="L150" s="49" t="str">
        <f>IF(男子様式!$AG465="","",男子様式!$AG465)</f>
        <v/>
      </c>
      <c r="M150" s="49" t="str">
        <f>IF(男子様式!$AG466="","",男子様式!$AG466)</f>
        <v/>
      </c>
      <c r="N150" s="49" t="str">
        <f>IF(男子様式!$AG467="","",男子様式!$AG467)</f>
        <v/>
      </c>
    </row>
    <row r="151" spans="1:14">
      <c r="A151" s="49">
        <v>150</v>
      </c>
      <c r="B151" s="49" t="str">
        <f>IF(男子様式!AL170=0,"",男子様式!AL170)</f>
        <v/>
      </c>
      <c r="C151" s="49" t="str">
        <f>IF(男子様式!$C468="","",IF($B151="@","@",$B151+100000000))</f>
        <v/>
      </c>
      <c r="D151" s="49" t="str">
        <f>IF(B151="","",CONCATENATE(E151," (",男子様式!AO170,")"))</f>
        <v/>
      </c>
      <c r="E151" s="49" t="str">
        <f>IF(男子様式!AL170=0,"",VLOOKUP(男子様式!AL170,男子様式!C170:$V$620,2,FALSE))</f>
        <v/>
      </c>
      <c r="F151" s="49" t="str">
        <f>IF(男子様式!AL170=0,"",VLOOKUP(男子様式!AL170,男子様式!C170:$V$620,5,FALSE))</f>
        <v/>
      </c>
      <c r="G151" s="49" t="str">
        <f>IF(B151="","",CONCATENATE(男子様式!AP170," (",男子様式!AO170,")"))</f>
        <v/>
      </c>
      <c r="H151" s="49" t="str">
        <f t="shared" si="4"/>
        <v/>
      </c>
      <c r="I151" s="51" t="str">
        <f>IF($C151="","",VLOOKUP(基本登録情報!$C$7,登録データ!$I$3:$L$100,3,FALSE))</f>
        <v/>
      </c>
      <c r="J151" s="51" t="str">
        <f>IF(B151="","",VLOOKUP(男子様式!AQ170,登録データ!$AM$2:$AN$48,2,FALSE))</f>
        <v/>
      </c>
      <c r="K151" s="49" t="str">
        <f t="shared" si="5"/>
        <v/>
      </c>
      <c r="L151" s="49" t="str">
        <f>IF(男子様式!$AG468="","",男子様式!$AG468)</f>
        <v/>
      </c>
      <c r="M151" s="49" t="str">
        <f>IF(男子様式!$AG469="","",男子様式!$AG469)</f>
        <v/>
      </c>
      <c r="N151" s="49" t="str">
        <f>IF(男子様式!$AG470="","",男子様式!$AG470)</f>
        <v/>
      </c>
    </row>
    <row r="152" spans="1:14">
      <c r="A152" s="49">
        <v>151</v>
      </c>
      <c r="B152" s="49" t="str">
        <f>IF(男子様式!AL171=0,"",男子様式!AL171)</f>
        <v/>
      </c>
      <c r="C152" s="49" t="str">
        <f>IF(男子様式!$C471="","",IF($B152="@","@",$B152+100000000))</f>
        <v/>
      </c>
      <c r="D152" s="49" t="str">
        <f>IF(B152="","",CONCATENATE(E152," (",男子様式!AO171,")"))</f>
        <v/>
      </c>
      <c r="E152" s="49" t="str">
        <f>IF(男子様式!AL171=0,"",VLOOKUP(男子様式!AL171,男子様式!C171:$V$620,2,FALSE))</f>
        <v/>
      </c>
      <c r="F152" s="49" t="str">
        <f>IF(男子様式!AL171=0,"",VLOOKUP(男子様式!AL171,男子様式!C171:$V$620,5,FALSE))</f>
        <v/>
      </c>
      <c r="G152" s="49" t="str">
        <f>IF(B152="","",CONCATENATE(男子様式!AP171," (",男子様式!AO171,")"))</f>
        <v/>
      </c>
      <c r="H152" s="49" t="str">
        <f t="shared" si="4"/>
        <v/>
      </c>
      <c r="I152" s="51" t="str">
        <f>IF($C152="","",VLOOKUP(基本登録情報!$C$7,登録データ!$I$3:$L$100,3,FALSE))</f>
        <v/>
      </c>
      <c r="J152" s="51" t="str">
        <f>IF(B152="","",VLOOKUP(男子様式!AQ171,登録データ!$AM$2:$AN$48,2,FALSE))</f>
        <v/>
      </c>
      <c r="K152" s="49" t="str">
        <f t="shared" si="5"/>
        <v/>
      </c>
      <c r="L152" s="49" t="str">
        <f>IF(男子様式!$AG471="","",男子様式!$AG471)</f>
        <v/>
      </c>
      <c r="M152" s="49" t="str">
        <f>IF(男子様式!$AG472="","",男子様式!$AG472)</f>
        <v/>
      </c>
      <c r="N152" s="49" t="str">
        <f>IF(男子様式!$AG473="","",男子様式!$AG473)</f>
        <v/>
      </c>
    </row>
    <row r="153" spans="1:14">
      <c r="A153" s="49">
        <v>152</v>
      </c>
      <c r="B153" s="49" t="str">
        <f>IF(男子様式!AL172=0,"",男子様式!AL172)</f>
        <v/>
      </c>
      <c r="C153" s="49" t="str">
        <f>IF(男子様式!$C474="","",IF($B153="@","@",$B153+100000000))</f>
        <v/>
      </c>
      <c r="D153" s="49" t="str">
        <f>IF(B153="","",CONCATENATE(E153," (",男子様式!AO172,")"))</f>
        <v/>
      </c>
      <c r="E153" s="49" t="str">
        <f>IF(男子様式!AL172=0,"",VLOOKUP(男子様式!AL172,男子様式!C172:$V$620,2,FALSE))</f>
        <v/>
      </c>
      <c r="F153" s="49" t="str">
        <f>IF(男子様式!AL172=0,"",VLOOKUP(男子様式!AL172,男子様式!C172:$V$620,5,FALSE))</f>
        <v/>
      </c>
      <c r="G153" s="49" t="str">
        <f>IF(B153="","",CONCATENATE(男子様式!AP172," (",男子様式!AO172,")"))</f>
        <v/>
      </c>
      <c r="H153" s="49" t="str">
        <f t="shared" si="4"/>
        <v/>
      </c>
      <c r="I153" s="51" t="str">
        <f>IF($C153="","",VLOOKUP(基本登録情報!$C$7,登録データ!$I$3:$L$100,3,FALSE))</f>
        <v/>
      </c>
      <c r="J153" s="51" t="str">
        <f>IF(B153="","",VLOOKUP(男子様式!AQ172,登録データ!$AM$2:$AN$48,2,FALSE))</f>
        <v/>
      </c>
      <c r="K153" s="49" t="str">
        <f t="shared" si="5"/>
        <v/>
      </c>
      <c r="L153" s="49" t="str">
        <f>IF(男子様式!$AG474="","",男子様式!$AG474)</f>
        <v/>
      </c>
      <c r="M153" s="49" t="str">
        <f>IF(男子様式!$AG475="","",男子様式!$AG475)</f>
        <v/>
      </c>
      <c r="N153" s="49" t="str">
        <f>IF(男子様式!$AG476="","",男子様式!$AG476)</f>
        <v/>
      </c>
    </row>
    <row r="154" spans="1:14">
      <c r="A154" s="49">
        <v>153</v>
      </c>
      <c r="B154" s="49" t="str">
        <f>IF(男子様式!AL173=0,"",男子様式!AL173)</f>
        <v/>
      </c>
      <c r="C154" s="49" t="str">
        <f>IF(男子様式!$C477="","",IF($B154="@","@",$B154+100000000))</f>
        <v/>
      </c>
      <c r="D154" s="49" t="str">
        <f>IF(B154="","",CONCATENATE(E154," (",男子様式!AO173,")"))</f>
        <v/>
      </c>
      <c r="E154" s="49" t="str">
        <f>IF(男子様式!AL173=0,"",VLOOKUP(男子様式!AL173,男子様式!C173:$V$620,2,FALSE))</f>
        <v/>
      </c>
      <c r="F154" s="49" t="str">
        <f>IF(男子様式!AL173=0,"",VLOOKUP(男子様式!AL173,男子様式!C173:$V$620,5,FALSE))</f>
        <v/>
      </c>
      <c r="G154" s="49" t="str">
        <f>IF(B154="","",CONCATENATE(男子様式!AP173," (",男子様式!AO173,")"))</f>
        <v/>
      </c>
      <c r="H154" s="49" t="str">
        <f t="shared" si="4"/>
        <v/>
      </c>
      <c r="I154" s="51" t="str">
        <f>IF($C154="","",VLOOKUP(基本登録情報!$C$7,登録データ!$I$3:$L$100,3,FALSE))</f>
        <v/>
      </c>
      <c r="J154" s="51" t="str">
        <f>IF(B154="","",VLOOKUP(男子様式!AQ173,登録データ!$AM$2:$AN$48,2,FALSE))</f>
        <v/>
      </c>
      <c r="K154" s="49" t="str">
        <f t="shared" si="5"/>
        <v/>
      </c>
      <c r="L154" s="49" t="str">
        <f>IF(男子様式!$AG477="","",男子様式!$AG477)</f>
        <v/>
      </c>
      <c r="M154" s="49" t="str">
        <f>IF(男子様式!$AG478="","",男子様式!$AG478)</f>
        <v/>
      </c>
      <c r="N154" s="49" t="str">
        <f>IF(男子様式!$AG479="","",男子様式!$AG479)</f>
        <v/>
      </c>
    </row>
    <row r="155" spans="1:14">
      <c r="A155" s="49">
        <v>154</v>
      </c>
      <c r="B155" s="49" t="str">
        <f>IF(男子様式!AL174=0,"",男子様式!AL174)</f>
        <v/>
      </c>
      <c r="C155" s="49" t="str">
        <f>IF(男子様式!$C480="","",IF($B155="@","@",$B155+100000000))</f>
        <v/>
      </c>
      <c r="D155" s="49" t="str">
        <f>IF(B155="","",CONCATENATE(E155," (",男子様式!AO174,")"))</f>
        <v/>
      </c>
      <c r="E155" s="49" t="str">
        <f>IF(男子様式!AL174=0,"",VLOOKUP(男子様式!AL174,男子様式!C174:$V$620,2,FALSE))</f>
        <v/>
      </c>
      <c r="F155" s="49" t="str">
        <f>IF(男子様式!AL174=0,"",VLOOKUP(男子様式!AL174,男子様式!C174:$V$620,5,FALSE))</f>
        <v/>
      </c>
      <c r="G155" s="49" t="str">
        <f>IF(B155="","",CONCATENATE(男子様式!AP174," (",男子様式!AO174,")"))</f>
        <v/>
      </c>
      <c r="H155" s="49" t="str">
        <f t="shared" si="4"/>
        <v/>
      </c>
      <c r="I155" s="51" t="str">
        <f>IF($C155="","",VLOOKUP(基本登録情報!$C$7,登録データ!$I$3:$L$100,3,FALSE))</f>
        <v/>
      </c>
      <c r="J155" s="51" t="str">
        <f>IF(B155="","",VLOOKUP(男子様式!AQ174,登録データ!$AM$2:$AN$48,2,FALSE))</f>
        <v/>
      </c>
      <c r="K155" s="49" t="str">
        <f t="shared" si="5"/>
        <v/>
      </c>
      <c r="L155" s="49" t="str">
        <f>IF(男子様式!$AG480="","",男子様式!$AG480)</f>
        <v/>
      </c>
      <c r="M155" s="49" t="str">
        <f>IF(男子様式!$AG481="","",男子様式!$AG481)</f>
        <v/>
      </c>
      <c r="N155" s="49" t="str">
        <f>IF(男子様式!$AG482="","",男子様式!$AG482)</f>
        <v/>
      </c>
    </row>
    <row r="156" spans="1:14">
      <c r="A156" s="49">
        <v>155</v>
      </c>
      <c r="B156" s="49" t="str">
        <f>IF(男子様式!AL175=0,"",男子様式!AL175)</f>
        <v/>
      </c>
      <c r="C156" s="49" t="str">
        <f>IF(男子様式!$C483="","",IF($B156="@","@",$B156+100000000))</f>
        <v/>
      </c>
      <c r="D156" s="49" t="str">
        <f>IF(B156="","",CONCATENATE(E156," (",男子様式!AO175,")"))</f>
        <v/>
      </c>
      <c r="E156" s="49" t="str">
        <f>IF(男子様式!AL175=0,"",VLOOKUP(男子様式!AL175,男子様式!C175:$V$620,2,FALSE))</f>
        <v/>
      </c>
      <c r="F156" s="49" t="str">
        <f>IF(男子様式!AL175=0,"",VLOOKUP(男子様式!AL175,男子様式!C175:$V$620,5,FALSE))</f>
        <v/>
      </c>
      <c r="G156" s="49" t="str">
        <f>IF(B156="","",CONCATENATE(男子様式!AP175," (",男子様式!AO175,")"))</f>
        <v/>
      </c>
      <c r="H156" s="49" t="str">
        <f t="shared" si="4"/>
        <v/>
      </c>
      <c r="I156" s="51" t="str">
        <f>IF($C156="","",VLOOKUP(基本登録情報!$C$7,登録データ!$I$3:$L$100,3,FALSE))</f>
        <v/>
      </c>
      <c r="J156" s="51" t="str">
        <f>IF(B156="","",VLOOKUP(男子様式!AQ175,登録データ!$AM$2:$AN$48,2,FALSE))</f>
        <v/>
      </c>
      <c r="K156" s="49" t="str">
        <f t="shared" si="5"/>
        <v/>
      </c>
      <c r="L156" s="49" t="str">
        <f>IF(男子様式!$AG483="","",男子様式!$AG483)</f>
        <v/>
      </c>
      <c r="M156" s="49" t="str">
        <f>IF(男子様式!$AG484="","",男子様式!$AG484)</f>
        <v/>
      </c>
      <c r="N156" s="49" t="str">
        <f>IF(男子様式!$AG485="","",男子様式!$AG485)</f>
        <v/>
      </c>
    </row>
    <row r="157" spans="1:14">
      <c r="A157" s="49">
        <v>156</v>
      </c>
      <c r="B157" s="49" t="str">
        <f>IF(男子様式!AL176=0,"",男子様式!AL176)</f>
        <v/>
      </c>
      <c r="C157" s="49" t="str">
        <f>IF(男子様式!$C486="","",IF($B157="@","@",$B157+100000000))</f>
        <v/>
      </c>
      <c r="D157" s="49" t="str">
        <f>IF(B157="","",CONCATENATE(E157," (",男子様式!AO176,")"))</f>
        <v/>
      </c>
      <c r="E157" s="49" t="str">
        <f>IF(男子様式!AL176=0,"",VLOOKUP(男子様式!AL176,男子様式!C176:$V$620,2,FALSE))</f>
        <v/>
      </c>
      <c r="F157" s="49" t="str">
        <f>IF(男子様式!AL176=0,"",VLOOKUP(男子様式!AL176,男子様式!C176:$V$620,5,FALSE))</f>
        <v/>
      </c>
      <c r="G157" s="49" t="str">
        <f>IF(B157="","",CONCATENATE(男子様式!AP176," (",男子様式!AO176,")"))</f>
        <v/>
      </c>
      <c r="H157" s="49" t="str">
        <f t="shared" si="4"/>
        <v/>
      </c>
      <c r="I157" s="51" t="str">
        <f>IF($C157="","",VLOOKUP(基本登録情報!$C$7,登録データ!$I$3:$L$100,3,FALSE))</f>
        <v/>
      </c>
      <c r="J157" s="51" t="str">
        <f>IF(B157="","",VLOOKUP(男子様式!AQ176,登録データ!$AM$2:$AN$48,2,FALSE))</f>
        <v/>
      </c>
      <c r="K157" s="49" t="str">
        <f t="shared" si="5"/>
        <v/>
      </c>
      <c r="L157" s="49" t="str">
        <f>IF(男子様式!$AG486="","",男子様式!$AG486)</f>
        <v/>
      </c>
      <c r="M157" s="49" t="str">
        <f>IF(男子様式!$AG487="","",男子様式!$AG487)</f>
        <v/>
      </c>
      <c r="N157" s="49" t="str">
        <f>IF(男子様式!$AG488="","",男子様式!$AG488)</f>
        <v/>
      </c>
    </row>
    <row r="158" spans="1:14">
      <c r="A158" s="49">
        <v>157</v>
      </c>
      <c r="B158" s="49" t="str">
        <f>IF(男子様式!AL177=0,"",男子様式!AL177)</f>
        <v/>
      </c>
      <c r="C158" s="49" t="str">
        <f>IF(男子様式!$C489="","",IF($B158="@","@",$B158+100000000))</f>
        <v/>
      </c>
      <c r="D158" s="49" t="str">
        <f>IF(B158="","",CONCATENATE(E158," (",男子様式!AO177,")"))</f>
        <v/>
      </c>
      <c r="E158" s="49" t="str">
        <f>IF(男子様式!AL177=0,"",VLOOKUP(男子様式!AL177,男子様式!C177:$V$620,2,FALSE))</f>
        <v/>
      </c>
      <c r="F158" s="49" t="str">
        <f>IF(男子様式!AL177=0,"",VLOOKUP(男子様式!AL177,男子様式!C177:$V$620,5,FALSE))</f>
        <v/>
      </c>
      <c r="G158" s="49" t="str">
        <f>IF(B158="","",CONCATENATE(男子様式!AP177," (",男子様式!AO177,")"))</f>
        <v/>
      </c>
      <c r="H158" s="49" t="str">
        <f t="shared" si="4"/>
        <v/>
      </c>
      <c r="I158" s="51" t="str">
        <f>IF($C158="","",VLOOKUP(基本登録情報!$C$7,登録データ!$I$3:$L$100,3,FALSE))</f>
        <v/>
      </c>
      <c r="J158" s="51" t="str">
        <f>IF(B158="","",VLOOKUP(男子様式!AQ177,登録データ!$AM$2:$AN$48,2,FALSE))</f>
        <v/>
      </c>
      <c r="K158" s="49" t="str">
        <f t="shared" si="5"/>
        <v/>
      </c>
      <c r="L158" s="49" t="str">
        <f>IF(男子様式!$AG489="","",男子様式!$AG489)</f>
        <v/>
      </c>
      <c r="M158" s="49" t="str">
        <f>IF(男子様式!$AG490="","",男子様式!$AG490)</f>
        <v/>
      </c>
      <c r="N158" s="49" t="str">
        <f>IF(男子様式!$AG491="","",男子様式!$AG491)</f>
        <v/>
      </c>
    </row>
    <row r="159" spans="1:14">
      <c r="A159" s="49">
        <v>158</v>
      </c>
      <c r="B159" s="49" t="str">
        <f>IF(男子様式!AL178=0,"",男子様式!AL178)</f>
        <v/>
      </c>
      <c r="C159" s="49" t="str">
        <f>IF(男子様式!$C492="","",IF($B159="@","@",$B159+100000000))</f>
        <v/>
      </c>
      <c r="D159" s="49" t="str">
        <f>IF(B159="","",CONCATENATE(E159," (",男子様式!AO178,")"))</f>
        <v/>
      </c>
      <c r="E159" s="49" t="str">
        <f>IF(男子様式!AL178=0,"",VLOOKUP(男子様式!AL178,男子様式!C178:$V$620,2,FALSE))</f>
        <v/>
      </c>
      <c r="F159" s="49" t="str">
        <f>IF(男子様式!AL178=0,"",VLOOKUP(男子様式!AL178,男子様式!C178:$V$620,5,FALSE))</f>
        <v/>
      </c>
      <c r="G159" s="49" t="str">
        <f>IF(B159="","",CONCATENATE(男子様式!AP178," (",男子様式!AO178,")"))</f>
        <v/>
      </c>
      <c r="H159" s="49" t="str">
        <f t="shared" si="4"/>
        <v/>
      </c>
      <c r="I159" s="51" t="str">
        <f>IF($C159="","",VLOOKUP(基本登録情報!$C$7,登録データ!$I$3:$L$100,3,FALSE))</f>
        <v/>
      </c>
      <c r="J159" s="51" t="str">
        <f>IF(B159="","",VLOOKUP(男子様式!AQ178,登録データ!$AM$2:$AN$48,2,FALSE))</f>
        <v/>
      </c>
      <c r="K159" s="49" t="str">
        <f t="shared" si="5"/>
        <v/>
      </c>
      <c r="L159" s="49" t="str">
        <f>IF(男子様式!$AG492="","",男子様式!$AG492)</f>
        <v/>
      </c>
      <c r="M159" s="49" t="str">
        <f>IF(男子様式!$AG493="","",男子様式!$AG493)</f>
        <v/>
      </c>
      <c r="N159" s="49" t="str">
        <f>IF(男子様式!$AG494="","",男子様式!$AG494)</f>
        <v/>
      </c>
    </row>
    <row r="160" spans="1:14">
      <c r="A160" s="49">
        <v>159</v>
      </c>
      <c r="B160" s="49" t="str">
        <f>IF(男子様式!AL179=0,"",男子様式!AL179)</f>
        <v/>
      </c>
      <c r="C160" s="49" t="str">
        <f>IF(男子様式!$C495="","",IF($B160="@","@",$B160+100000000))</f>
        <v/>
      </c>
      <c r="D160" s="49" t="str">
        <f>IF(B160="","",CONCATENATE(E160," (",男子様式!AO179,")"))</f>
        <v/>
      </c>
      <c r="E160" s="49" t="str">
        <f>IF(男子様式!AL179=0,"",VLOOKUP(男子様式!AL179,男子様式!C179:$V$620,2,FALSE))</f>
        <v/>
      </c>
      <c r="F160" s="49" t="str">
        <f>IF(男子様式!AL179=0,"",VLOOKUP(男子様式!AL179,男子様式!C179:$V$620,5,FALSE))</f>
        <v/>
      </c>
      <c r="G160" s="49" t="str">
        <f>IF(B160="","",CONCATENATE(男子様式!AP179," (",男子様式!AO179,")"))</f>
        <v/>
      </c>
      <c r="H160" s="49" t="str">
        <f t="shared" si="4"/>
        <v/>
      </c>
      <c r="I160" s="51" t="str">
        <f>IF($C160="","",VLOOKUP(基本登録情報!$C$7,登録データ!$I$3:$L$100,3,FALSE))</f>
        <v/>
      </c>
      <c r="J160" s="51" t="str">
        <f>IF(B160="","",VLOOKUP(男子様式!AQ179,登録データ!$AM$2:$AN$48,2,FALSE))</f>
        <v/>
      </c>
      <c r="K160" s="49" t="str">
        <f t="shared" si="5"/>
        <v/>
      </c>
      <c r="L160" s="49" t="str">
        <f>IF(男子様式!$AG495="","",男子様式!$AG495)</f>
        <v/>
      </c>
      <c r="M160" s="49" t="str">
        <f>IF(男子様式!$AG496="","",男子様式!$AG496)</f>
        <v/>
      </c>
      <c r="N160" s="49" t="str">
        <f>IF(男子様式!$AG497="","",男子様式!$AG497)</f>
        <v/>
      </c>
    </row>
    <row r="161" spans="1:14">
      <c r="A161" s="49">
        <v>160</v>
      </c>
      <c r="B161" s="49" t="str">
        <f>IF(男子様式!AL180=0,"",男子様式!AL180)</f>
        <v/>
      </c>
      <c r="C161" s="49" t="str">
        <f>IF(男子様式!$C498="","",IF($B161="@","@",$B161+100000000))</f>
        <v/>
      </c>
      <c r="D161" s="49" t="str">
        <f>IF(B161="","",CONCATENATE(E161," (",男子様式!AO180,")"))</f>
        <v/>
      </c>
      <c r="E161" s="49" t="str">
        <f>IF(男子様式!AL180=0,"",VLOOKUP(男子様式!AL180,男子様式!C180:$V$620,2,FALSE))</f>
        <v/>
      </c>
      <c r="F161" s="49" t="str">
        <f>IF(男子様式!AL180=0,"",VLOOKUP(男子様式!AL180,男子様式!C180:$V$620,5,FALSE))</f>
        <v/>
      </c>
      <c r="G161" s="49" t="str">
        <f>IF(B161="","",CONCATENATE(男子様式!AP180," (",男子様式!AO180,")"))</f>
        <v/>
      </c>
      <c r="H161" s="49" t="str">
        <f t="shared" si="4"/>
        <v/>
      </c>
      <c r="I161" s="51" t="str">
        <f>IF($C161="","",VLOOKUP(基本登録情報!$C$7,登録データ!$I$3:$L$100,3,FALSE))</f>
        <v/>
      </c>
      <c r="J161" s="51" t="str">
        <f>IF(B161="","",VLOOKUP(男子様式!AQ180,登録データ!$AM$2:$AN$48,2,FALSE))</f>
        <v/>
      </c>
      <c r="K161" s="49" t="str">
        <f t="shared" si="5"/>
        <v/>
      </c>
      <c r="L161" s="49" t="str">
        <f>IF(男子様式!$AG498="","",男子様式!$AG498)</f>
        <v/>
      </c>
      <c r="M161" s="49" t="str">
        <f>IF(男子様式!$AG499="","",男子様式!$AG499)</f>
        <v/>
      </c>
      <c r="N161" s="49" t="str">
        <f>IF(男子様式!$AG500="","",男子様式!$AG500)</f>
        <v/>
      </c>
    </row>
    <row r="162" spans="1:14">
      <c r="A162" s="49">
        <v>161</v>
      </c>
      <c r="B162" s="49" t="str">
        <f>IF(男子様式!AL181=0,"",男子様式!AL181)</f>
        <v/>
      </c>
      <c r="C162" s="49" t="str">
        <f>IF(男子様式!$C501="","",IF($B162="@","@",$B162+100000000))</f>
        <v/>
      </c>
      <c r="D162" s="49" t="str">
        <f>IF(B162="","",CONCATENATE(E162," (",男子様式!AO181,")"))</f>
        <v/>
      </c>
      <c r="E162" s="49" t="str">
        <f>IF(男子様式!AL181=0,"",VLOOKUP(男子様式!AL181,男子様式!C181:$V$620,2,FALSE))</f>
        <v/>
      </c>
      <c r="F162" s="49" t="str">
        <f>IF(男子様式!AL181=0,"",VLOOKUP(男子様式!AL181,男子様式!C181:$V$620,5,FALSE))</f>
        <v/>
      </c>
      <c r="G162" s="49" t="str">
        <f>IF(B162="","",CONCATENATE(男子様式!AP181," (",男子様式!AO181,")"))</f>
        <v/>
      </c>
      <c r="H162" s="49" t="str">
        <f t="shared" si="4"/>
        <v/>
      </c>
      <c r="I162" s="51" t="str">
        <f>IF($C162="","",VLOOKUP(基本登録情報!$C$7,登録データ!$I$3:$L$100,3,FALSE))</f>
        <v/>
      </c>
      <c r="J162" s="51" t="str">
        <f>IF(B162="","",VLOOKUP(男子様式!AQ181,登録データ!$AM$2:$AN$48,2,FALSE))</f>
        <v/>
      </c>
      <c r="K162" s="49" t="str">
        <f t="shared" si="5"/>
        <v/>
      </c>
      <c r="L162" s="49" t="str">
        <f>IF(男子様式!$AG501="","",男子様式!$AG501)</f>
        <v/>
      </c>
      <c r="M162" s="49" t="str">
        <f>IF(男子様式!$AG502="","",男子様式!$AG502)</f>
        <v/>
      </c>
      <c r="N162" s="49" t="str">
        <f>IF(男子様式!$AG503="","",男子様式!$AG503)</f>
        <v/>
      </c>
    </row>
    <row r="163" spans="1:14">
      <c r="A163" s="49">
        <v>162</v>
      </c>
      <c r="B163" s="49" t="str">
        <f>IF(男子様式!AL182=0,"",男子様式!AL182)</f>
        <v/>
      </c>
      <c r="C163" s="49" t="str">
        <f>IF(男子様式!$C504="","",IF($B163="@","@",$B163+100000000))</f>
        <v/>
      </c>
      <c r="D163" s="49" t="str">
        <f>IF(B163="","",CONCATENATE(E163," (",男子様式!AO182,")"))</f>
        <v/>
      </c>
      <c r="E163" s="49" t="str">
        <f>IF(男子様式!AL182=0,"",VLOOKUP(男子様式!AL182,男子様式!C182:$V$620,2,FALSE))</f>
        <v/>
      </c>
      <c r="F163" s="49" t="str">
        <f>IF(男子様式!AL182=0,"",VLOOKUP(男子様式!AL182,男子様式!C182:$V$620,5,FALSE))</f>
        <v/>
      </c>
      <c r="G163" s="49" t="str">
        <f>IF(B163="","",CONCATENATE(男子様式!AP182," (",男子様式!AO182,")"))</f>
        <v/>
      </c>
      <c r="H163" s="49" t="str">
        <f t="shared" si="4"/>
        <v/>
      </c>
      <c r="I163" s="51" t="str">
        <f>IF($C163="","",VLOOKUP(基本登録情報!$C$7,登録データ!$I$3:$L$100,3,FALSE))</f>
        <v/>
      </c>
      <c r="J163" s="51" t="str">
        <f>IF(B163="","",VLOOKUP(男子様式!AQ182,登録データ!$AM$2:$AN$48,2,FALSE))</f>
        <v/>
      </c>
      <c r="K163" s="49" t="str">
        <f t="shared" si="5"/>
        <v/>
      </c>
      <c r="L163" s="49" t="str">
        <f>IF(男子様式!$AG504="","",男子様式!$AG504)</f>
        <v/>
      </c>
      <c r="M163" s="49" t="str">
        <f>IF(男子様式!$AG505="","",男子様式!$AG505)</f>
        <v/>
      </c>
      <c r="N163" s="49" t="str">
        <f>IF(男子様式!$AG506="","",男子様式!$AG506)</f>
        <v/>
      </c>
    </row>
    <row r="164" spans="1:14">
      <c r="A164" s="49">
        <v>163</v>
      </c>
      <c r="B164" s="49" t="str">
        <f>IF(男子様式!AL183=0,"",男子様式!AL183)</f>
        <v/>
      </c>
      <c r="C164" s="49" t="str">
        <f>IF(男子様式!$C507="","",IF($B164="@","@",$B164+100000000))</f>
        <v/>
      </c>
      <c r="D164" s="49" t="str">
        <f>IF(B164="","",CONCATENATE(E164," (",男子様式!AO183,")"))</f>
        <v/>
      </c>
      <c r="E164" s="49" t="str">
        <f>IF(男子様式!AL183=0,"",VLOOKUP(男子様式!AL183,男子様式!C183:$V$620,2,FALSE))</f>
        <v/>
      </c>
      <c r="F164" s="49" t="str">
        <f>IF(男子様式!AL183=0,"",VLOOKUP(男子様式!AL183,男子様式!C183:$V$620,5,FALSE))</f>
        <v/>
      </c>
      <c r="G164" s="49" t="str">
        <f>IF(B164="","",CONCATENATE(男子様式!AP183," (",男子様式!AO183,")"))</f>
        <v/>
      </c>
      <c r="H164" s="49" t="str">
        <f t="shared" si="4"/>
        <v/>
      </c>
      <c r="I164" s="51" t="str">
        <f>IF($C164="","",VLOOKUP(基本登録情報!$C$7,登録データ!$I$3:$L$100,3,FALSE))</f>
        <v/>
      </c>
      <c r="J164" s="51" t="str">
        <f>IF(B164="","",VLOOKUP(男子様式!AQ183,登録データ!$AM$2:$AN$48,2,FALSE))</f>
        <v/>
      </c>
      <c r="K164" s="49" t="str">
        <f t="shared" si="5"/>
        <v/>
      </c>
      <c r="L164" s="49" t="str">
        <f>IF(男子様式!$AG507="","",男子様式!$AG507)</f>
        <v/>
      </c>
      <c r="M164" s="49" t="str">
        <f>IF(男子様式!$AG508="","",男子様式!$AG508)</f>
        <v/>
      </c>
      <c r="N164" s="49" t="str">
        <f>IF(男子様式!$AG509="","",男子様式!$AG509)</f>
        <v/>
      </c>
    </row>
    <row r="165" spans="1:14">
      <c r="A165" s="49">
        <v>164</v>
      </c>
      <c r="B165" s="49" t="str">
        <f>IF(男子様式!AL184=0,"",男子様式!AL184)</f>
        <v/>
      </c>
      <c r="C165" s="49" t="str">
        <f>IF(男子様式!$C510="","",IF($B165="@","@",$B165+100000000))</f>
        <v/>
      </c>
      <c r="D165" s="49" t="str">
        <f>IF(B165="","",CONCATENATE(E165," (",男子様式!AO184,")"))</f>
        <v/>
      </c>
      <c r="E165" s="49" t="str">
        <f>IF(男子様式!AL184=0,"",VLOOKUP(男子様式!AL184,男子様式!C184:$V$620,2,FALSE))</f>
        <v/>
      </c>
      <c r="F165" s="49" t="str">
        <f>IF(男子様式!AL184=0,"",VLOOKUP(男子様式!AL184,男子様式!C184:$V$620,5,FALSE))</f>
        <v/>
      </c>
      <c r="G165" s="49" t="str">
        <f>IF(B165="","",CONCATENATE(男子様式!AP184," (",男子様式!AO184,")"))</f>
        <v/>
      </c>
      <c r="H165" s="49" t="str">
        <f t="shared" si="4"/>
        <v/>
      </c>
      <c r="I165" s="51" t="str">
        <f>IF($C165="","",VLOOKUP(基本登録情報!$C$7,登録データ!$I$3:$L$100,3,FALSE))</f>
        <v/>
      </c>
      <c r="J165" s="51" t="str">
        <f>IF(B165="","",VLOOKUP(男子様式!AQ184,登録データ!$AM$2:$AN$48,2,FALSE))</f>
        <v/>
      </c>
      <c r="K165" s="49" t="str">
        <f t="shared" si="5"/>
        <v/>
      </c>
      <c r="L165" s="49" t="str">
        <f>IF(男子様式!$AG510="","",男子様式!$AG510)</f>
        <v/>
      </c>
      <c r="M165" s="49" t="str">
        <f>IF(男子様式!$AG511="","",男子様式!$AG511)</f>
        <v/>
      </c>
      <c r="N165" s="49" t="str">
        <f>IF(男子様式!$AG512="","",男子様式!$AG512)</f>
        <v/>
      </c>
    </row>
    <row r="166" spans="1:14">
      <c r="A166" s="49">
        <v>165</v>
      </c>
      <c r="B166" s="49" t="str">
        <f>IF(男子様式!AL185=0,"",男子様式!AL185)</f>
        <v/>
      </c>
      <c r="C166" s="49" t="str">
        <f>IF(男子様式!$C513="","",IF($B166="@","@",$B166+100000000))</f>
        <v/>
      </c>
      <c r="D166" s="49" t="str">
        <f>IF(B166="","",CONCATENATE(E166," (",男子様式!AO185,")"))</f>
        <v/>
      </c>
      <c r="E166" s="49" t="str">
        <f>IF(男子様式!AL185=0,"",VLOOKUP(男子様式!AL185,男子様式!C185:$V$620,2,FALSE))</f>
        <v/>
      </c>
      <c r="F166" s="49" t="str">
        <f>IF(男子様式!AL185=0,"",VLOOKUP(男子様式!AL185,男子様式!C185:$V$620,5,FALSE))</f>
        <v/>
      </c>
      <c r="G166" s="49" t="str">
        <f>IF(B166="","",CONCATENATE(男子様式!AP185," (",男子様式!AO185,")"))</f>
        <v/>
      </c>
      <c r="H166" s="49" t="str">
        <f t="shared" si="4"/>
        <v/>
      </c>
      <c r="I166" s="51" t="str">
        <f>IF($C166="","",VLOOKUP(基本登録情報!$C$7,登録データ!$I$3:$L$100,3,FALSE))</f>
        <v/>
      </c>
      <c r="J166" s="51" t="str">
        <f>IF(B166="","",VLOOKUP(男子様式!AQ185,登録データ!$AM$2:$AN$48,2,FALSE))</f>
        <v/>
      </c>
      <c r="K166" s="49" t="str">
        <f t="shared" si="5"/>
        <v/>
      </c>
      <c r="L166" s="49" t="str">
        <f>IF(男子様式!$AG513="","",男子様式!$AG513)</f>
        <v/>
      </c>
      <c r="M166" s="49" t="str">
        <f>IF(男子様式!$AG514="","",男子様式!$AG514)</f>
        <v/>
      </c>
      <c r="N166" s="49" t="str">
        <f>IF(男子様式!$AG515="","",男子様式!$AG515)</f>
        <v/>
      </c>
    </row>
    <row r="167" spans="1:14">
      <c r="A167" s="49">
        <v>166</v>
      </c>
      <c r="B167" s="49" t="str">
        <f>IF(男子様式!AL186=0,"",男子様式!AL186)</f>
        <v/>
      </c>
      <c r="C167" s="49" t="str">
        <f>IF(男子様式!$C516="","",IF($B167="@","@",$B167+100000000))</f>
        <v/>
      </c>
      <c r="D167" s="49" t="str">
        <f>IF(B167="","",CONCATENATE(E167," (",男子様式!AO186,")"))</f>
        <v/>
      </c>
      <c r="E167" s="49" t="str">
        <f>IF(男子様式!AL186=0,"",VLOOKUP(男子様式!AL186,男子様式!C186:$V$620,2,FALSE))</f>
        <v/>
      </c>
      <c r="F167" s="49" t="str">
        <f>IF(男子様式!AL186=0,"",VLOOKUP(男子様式!AL186,男子様式!C186:$V$620,5,FALSE))</f>
        <v/>
      </c>
      <c r="G167" s="49" t="str">
        <f>IF(B167="","",CONCATENATE(男子様式!AP186," (",男子様式!AO186,")"))</f>
        <v/>
      </c>
      <c r="H167" s="49" t="str">
        <f t="shared" si="4"/>
        <v/>
      </c>
      <c r="I167" s="51" t="str">
        <f>IF($C167="","",VLOOKUP(基本登録情報!$C$7,登録データ!$I$3:$L$100,3,FALSE))</f>
        <v/>
      </c>
      <c r="J167" s="51" t="str">
        <f>IF(B167="","",VLOOKUP(男子様式!AQ186,登録データ!$AM$2:$AN$48,2,FALSE))</f>
        <v/>
      </c>
      <c r="K167" s="49" t="str">
        <f t="shared" si="5"/>
        <v/>
      </c>
      <c r="L167" s="49" t="str">
        <f>IF(男子様式!$AG516="","",男子様式!$AG516)</f>
        <v/>
      </c>
      <c r="M167" s="49" t="str">
        <f>IF(男子様式!$AG517="","",男子様式!$AG517)</f>
        <v/>
      </c>
      <c r="N167" s="49" t="str">
        <f>IF(男子様式!$AG518="","",男子様式!$AG518)</f>
        <v/>
      </c>
    </row>
    <row r="168" spans="1:14">
      <c r="A168" s="49">
        <v>167</v>
      </c>
      <c r="B168" s="49" t="str">
        <f>IF(男子様式!AL187=0,"",男子様式!AL187)</f>
        <v/>
      </c>
      <c r="C168" s="49" t="str">
        <f>IF(男子様式!$C519="","",IF($B168="@","@",$B168+100000000))</f>
        <v/>
      </c>
      <c r="D168" s="49" t="str">
        <f>IF(B168="","",CONCATENATE(E168," (",男子様式!AO187,")"))</f>
        <v/>
      </c>
      <c r="E168" s="49" t="str">
        <f>IF(男子様式!AL187=0,"",VLOOKUP(男子様式!AL187,男子様式!C187:$V$620,2,FALSE))</f>
        <v/>
      </c>
      <c r="F168" s="49" t="str">
        <f>IF(男子様式!AL187=0,"",VLOOKUP(男子様式!AL187,男子様式!C187:$V$620,5,FALSE))</f>
        <v/>
      </c>
      <c r="G168" s="49" t="str">
        <f>IF(B168="","",CONCATENATE(男子様式!AP187," (",男子様式!AO187,")"))</f>
        <v/>
      </c>
      <c r="H168" s="49" t="str">
        <f t="shared" si="4"/>
        <v/>
      </c>
      <c r="I168" s="51" t="str">
        <f>IF($C168="","",VLOOKUP(基本登録情報!$C$7,登録データ!$I$3:$L$100,3,FALSE))</f>
        <v/>
      </c>
      <c r="J168" s="51" t="str">
        <f>IF(B168="","",VLOOKUP(男子様式!AQ187,登録データ!$AM$2:$AN$48,2,FALSE))</f>
        <v/>
      </c>
      <c r="K168" s="49" t="str">
        <f t="shared" si="5"/>
        <v/>
      </c>
      <c r="L168" s="49" t="str">
        <f>IF(男子様式!$AG519="","",男子様式!$AG519)</f>
        <v/>
      </c>
      <c r="M168" s="49" t="str">
        <f>IF(男子様式!$AG520="","",男子様式!$AG520)</f>
        <v/>
      </c>
      <c r="N168" s="49" t="str">
        <f>IF(男子様式!$AG521="","",男子様式!$AG521)</f>
        <v/>
      </c>
    </row>
    <row r="169" spans="1:14">
      <c r="A169" s="49">
        <v>168</v>
      </c>
      <c r="B169" s="49" t="str">
        <f>IF(男子様式!AL188=0,"",男子様式!AL188)</f>
        <v/>
      </c>
      <c r="C169" s="49" t="str">
        <f>IF(男子様式!$C522="","",IF($B169="@","@",$B169+100000000))</f>
        <v/>
      </c>
      <c r="D169" s="49" t="str">
        <f>IF(B169="","",CONCATENATE(E169," (",男子様式!AO188,")"))</f>
        <v/>
      </c>
      <c r="E169" s="49" t="str">
        <f>IF(男子様式!AL188=0,"",VLOOKUP(男子様式!AL188,男子様式!C188:$V$620,2,FALSE))</f>
        <v/>
      </c>
      <c r="F169" s="49" t="str">
        <f>IF(男子様式!AL188=0,"",VLOOKUP(男子様式!AL188,男子様式!C188:$V$620,5,FALSE))</f>
        <v/>
      </c>
      <c r="G169" s="49" t="str">
        <f>IF(B169="","",CONCATENATE(男子様式!AP188," (",男子様式!AO188,")"))</f>
        <v/>
      </c>
      <c r="H169" s="49" t="str">
        <f t="shared" si="4"/>
        <v/>
      </c>
      <c r="I169" s="51" t="str">
        <f>IF($C169="","",VLOOKUP(基本登録情報!$C$7,登録データ!$I$3:$L$100,3,FALSE))</f>
        <v/>
      </c>
      <c r="J169" s="51" t="str">
        <f>IF(B169="","",VLOOKUP(男子様式!AQ188,登録データ!$AM$2:$AN$48,2,FALSE))</f>
        <v/>
      </c>
      <c r="K169" s="49" t="str">
        <f t="shared" si="5"/>
        <v/>
      </c>
      <c r="L169" s="49" t="str">
        <f>IF(男子様式!$AG522="","",男子様式!$AG522)</f>
        <v/>
      </c>
      <c r="M169" s="49" t="str">
        <f>IF(男子様式!$AG523="","",男子様式!$AG523)</f>
        <v/>
      </c>
      <c r="N169" s="49" t="str">
        <f>IF(男子様式!$AG524="","",男子様式!$AG524)</f>
        <v/>
      </c>
    </row>
    <row r="170" spans="1:14">
      <c r="A170" s="49">
        <v>169</v>
      </c>
      <c r="B170" s="49" t="str">
        <f>IF(男子様式!AL189=0,"",男子様式!AL189)</f>
        <v/>
      </c>
      <c r="C170" s="49" t="str">
        <f>IF(男子様式!$C525="","",IF($B170="@","@",$B170+100000000))</f>
        <v/>
      </c>
      <c r="D170" s="49" t="str">
        <f>IF(B170="","",CONCATENATE(E170," (",男子様式!AO189,")"))</f>
        <v/>
      </c>
      <c r="E170" s="49" t="str">
        <f>IF(男子様式!AL189=0,"",VLOOKUP(男子様式!AL189,男子様式!C189:$V$620,2,FALSE))</f>
        <v/>
      </c>
      <c r="F170" s="49" t="str">
        <f>IF(男子様式!AL189=0,"",VLOOKUP(男子様式!AL189,男子様式!C189:$V$620,5,FALSE))</f>
        <v/>
      </c>
      <c r="G170" s="49" t="str">
        <f>IF(B170="","",CONCATENATE(男子様式!AP189," (",男子様式!AO189,")"))</f>
        <v/>
      </c>
      <c r="H170" s="49" t="str">
        <f t="shared" si="4"/>
        <v/>
      </c>
      <c r="I170" s="51" t="str">
        <f>IF($C170="","",VLOOKUP(基本登録情報!$C$7,登録データ!$I$3:$L$100,3,FALSE))</f>
        <v/>
      </c>
      <c r="J170" s="51" t="str">
        <f>IF(B170="","",VLOOKUP(男子様式!AQ189,登録データ!$AM$2:$AN$48,2,FALSE))</f>
        <v/>
      </c>
      <c r="K170" s="49" t="str">
        <f t="shared" si="5"/>
        <v/>
      </c>
      <c r="L170" s="49" t="str">
        <f>IF(男子様式!$AG525="","",男子様式!$AG525)</f>
        <v/>
      </c>
      <c r="M170" s="49" t="str">
        <f>IF(男子様式!$AG526="","",男子様式!$AG526)</f>
        <v/>
      </c>
      <c r="N170" s="49" t="str">
        <f>IF(男子様式!$AG527="","",男子様式!$AG527)</f>
        <v/>
      </c>
    </row>
    <row r="171" spans="1:14">
      <c r="A171" s="49">
        <v>170</v>
      </c>
      <c r="B171" s="49" t="str">
        <f>IF(男子様式!AL190=0,"",男子様式!AL190)</f>
        <v/>
      </c>
      <c r="C171" s="49" t="str">
        <f>IF(男子様式!$C528="","",IF($B171="@","@",$B171+100000000))</f>
        <v/>
      </c>
      <c r="D171" s="49" t="str">
        <f>IF(B171="","",CONCATENATE(E171," (",男子様式!AO190,")"))</f>
        <v/>
      </c>
      <c r="E171" s="49" t="str">
        <f>IF(男子様式!AL190=0,"",VLOOKUP(男子様式!AL190,男子様式!C190:$V$620,2,FALSE))</f>
        <v/>
      </c>
      <c r="F171" s="49" t="str">
        <f>IF(男子様式!AL190=0,"",VLOOKUP(男子様式!AL190,男子様式!C190:$V$620,5,FALSE))</f>
        <v/>
      </c>
      <c r="G171" s="49" t="str">
        <f>IF(B171="","",CONCATENATE(男子様式!AP190," (",男子様式!AO190,")"))</f>
        <v/>
      </c>
      <c r="H171" s="49" t="str">
        <f t="shared" si="4"/>
        <v/>
      </c>
      <c r="I171" s="51" t="str">
        <f>IF($C171="","",VLOOKUP(基本登録情報!$C$7,登録データ!$I$3:$L$100,3,FALSE))</f>
        <v/>
      </c>
      <c r="J171" s="51" t="str">
        <f>IF(B171="","",VLOOKUP(男子様式!AQ190,登録データ!$AM$2:$AN$48,2,FALSE))</f>
        <v/>
      </c>
      <c r="K171" s="49" t="str">
        <f t="shared" si="5"/>
        <v/>
      </c>
      <c r="L171" s="49" t="str">
        <f>IF(男子様式!$AG528="","",男子様式!$AG528)</f>
        <v/>
      </c>
      <c r="M171" s="49" t="str">
        <f>IF(男子様式!$AG529="","",男子様式!$AG529)</f>
        <v/>
      </c>
      <c r="N171" s="49" t="str">
        <f>IF(男子様式!$AG530="","",男子様式!$AG530)</f>
        <v/>
      </c>
    </row>
    <row r="172" spans="1:14">
      <c r="A172" s="49">
        <v>171</v>
      </c>
      <c r="B172" s="49" t="str">
        <f>IF(男子様式!AL191=0,"",男子様式!AL191)</f>
        <v/>
      </c>
      <c r="C172" s="49" t="str">
        <f>IF(男子様式!$C531="","",IF($B172="@","@",$B172+100000000))</f>
        <v/>
      </c>
      <c r="D172" s="49" t="str">
        <f>IF(B172="","",CONCATENATE(E172," (",男子様式!AO191,")"))</f>
        <v/>
      </c>
      <c r="E172" s="49" t="str">
        <f>IF(男子様式!AL191=0,"",VLOOKUP(男子様式!AL191,男子様式!C191:$V$620,2,FALSE))</f>
        <v/>
      </c>
      <c r="F172" s="49" t="str">
        <f>IF(男子様式!AL191=0,"",VLOOKUP(男子様式!AL191,男子様式!C191:$V$620,5,FALSE))</f>
        <v/>
      </c>
      <c r="G172" s="49" t="str">
        <f>IF(B172="","",CONCATENATE(男子様式!AP191," (",男子様式!AO191,")"))</f>
        <v/>
      </c>
      <c r="H172" s="49" t="str">
        <f t="shared" si="4"/>
        <v/>
      </c>
      <c r="I172" s="51" t="str">
        <f>IF($C172="","",VLOOKUP(基本登録情報!$C$7,登録データ!$I$3:$L$100,3,FALSE))</f>
        <v/>
      </c>
      <c r="J172" s="51" t="str">
        <f>IF(B172="","",VLOOKUP(男子様式!AQ191,登録データ!$AM$2:$AN$48,2,FALSE))</f>
        <v/>
      </c>
      <c r="K172" s="49" t="str">
        <f t="shared" si="5"/>
        <v/>
      </c>
      <c r="L172" s="49" t="str">
        <f>IF(男子様式!$AG531="","",男子様式!$AG531)</f>
        <v/>
      </c>
      <c r="M172" s="49" t="str">
        <f>IF(男子様式!$AG532="","",男子様式!$AG532)</f>
        <v/>
      </c>
      <c r="N172" s="49" t="str">
        <f>IF(男子様式!$AG533="","",男子様式!$AG533)</f>
        <v/>
      </c>
    </row>
    <row r="173" spans="1:14">
      <c r="A173" s="49">
        <v>172</v>
      </c>
      <c r="B173" s="49" t="str">
        <f>IF(男子様式!AL192=0,"",男子様式!AL192)</f>
        <v/>
      </c>
      <c r="C173" s="49" t="str">
        <f>IF(男子様式!$C534="","",IF($B173="@","@",$B173+100000000))</f>
        <v/>
      </c>
      <c r="D173" s="49" t="str">
        <f>IF(B173="","",CONCATENATE(E173," (",男子様式!AO192,")"))</f>
        <v/>
      </c>
      <c r="E173" s="49" t="str">
        <f>IF(男子様式!AL192=0,"",VLOOKUP(男子様式!AL192,男子様式!C192:$V$620,2,FALSE))</f>
        <v/>
      </c>
      <c r="F173" s="49" t="str">
        <f>IF(男子様式!AL192=0,"",VLOOKUP(男子様式!AL192,男子様式!C192:$V$620,5,FALSE))</f>
        <v/>
      </c>
      <c r="G173" s="49" t="str">
        <f>IF(B173="","",CONCATENATE(男子様式!AP192," (",男子様式!AO192,")"))</f>
        <v/>
      </c>
      <c r="H173" s="49" t="str">
        <f t="shared" si="4"/>
        <v/>
      </c>
      <c r="I173" s="51" t="str">
        <f>IF($C173="","",VLOOKUP(基本登録情報!$C$7,登録データ!$I$3:$L$100,3,FALSE))</f>
        <v/>
      </c>
      <c r="J173" s="51" t="str">
        <f>IF(B173="","",VLOOKUP(男子様式!AQ192,登録データ!$AM$2:$AN$48,2,FALSE))</f>
        <v/>
      </c>
      <c r="K173" s="49" t="str">
        <f t="shared" si="5"/>
        <v/>
      </c>
      <c r="L173" s="49" t="str">
        <f>IF(男子様式!$AG534="","",男子様式!$AG534)</f>
        <v/>
      </c>
      <c r="M173" s="49" t="str">
        <f>IF(男子様式!$AG535="","",男子様式!$AG535)</f>
        <v/>
      </c>
      <c r="N173" s="49" t="str">
        <f>IF(男子様式!$AG536="","",男子様式!$AG536)</f>
        <v/>
      </c>
    </row>
    <row r="174" spans="1:14">
      <c r="A174" s="49">
        <v>173</v>
      </c>
      <c r="B174" s="49" t="str">
        <f>IF(男子様式!AL193=0,"",男子様式!AL193)</f>
        <v/>
      </c>
      <c r="C174" s="49" t="str">
        <f>IF(男子様式!$C537="","",IF($B174="@","@",$B174+100000000))</f>
        <v/>
      </c>
      <c r="D174" s="49" t="str">
        <f>IF(B174="","",CONCATENATE(E174," (",男子様式!AO193,")"))</f>
        <v/>
      </c>
      <c r="E174" s="49" t="str">
        <f>IF(男子様式!AL193=0,"",VLOOKUP(男子様式!AL193,男子様式!C193:$V$620,2,FALSE))</f>
        <v/>
      </c>
      <c r="F174" s="49" t="str">
        <f>IF(男子様式!AL193=0,"",VLOOKUP(男子様式!AL193,男子様式!C193:$V$620,5,FALSE))</f>
        <v/>
      </c>
      <c r="G174" s="49" t="str">
        <f>IF(B174="","",CONCATENATE(男子様式!AP193," (",男子様式!AO193,")"))</f>
        <v/>
      </c>
      <c r="H174" s="49" t="str">
        <f t="shared" si="4"/>
        <v/>
      </c>
      <c r="I174" s="51" t="str">
        <f>IF($C174="","",VLOOKUP(基本登録情報!$C$7,登録データ!$I$3:$L$100,3,FALSE))</f>
        <v/>
      </c>
      <c r="J174" s="51" t="str">
        <f>IF(B174="","",VLOOKUP(男子様式!AQ193,登録データ!$AM$2:$AN$48,2,FALSE))</f>
        <v/>
      </c>
      <c r="K174" s="49" t="str">
        <f t="shared" si="5"/>
        <v/>
      </c>
      <c r="L174" s="49" t="str">
        <f>IF(男子様式!$AG537="","",男子様式!$AG537)</f>
        <v/>
      </c>
      <c r="M174" s="49" t="str">
        <f>IF(男子様式!$AG538="","",男子様式!$AG538)</f>
        <v/>
      </c>
      <c r="N174" s="49" t="str">
        <f>IF(男子様式!$AG539="","",男子様式!$AG539)</f>
        <v/>
      </c>
    </row>
    <row r="175" spans="1:14">
      <c r="A175" s="49">
        <v>174</v>
      </c>
      <c r="B175" s="49" t="str">
        <f>IF(男子様式!AL194=0,"",男子様式!AL194)</f>
        <v/>
      </c>
      <c r="C175" s="49" t="str">
        <f>IF(男子様式!$C540="","",IF($B175="@","@",$B175+100000000))</f>
        <v/>
      </c>
      <c r="D175" s="49" t="str">
        <f>IF(B175="","",CONCATENATE(E175," (",男子様式!AO194,")"))</f>
        <v/>
      </c>
      <c r="E175" s="49" t="str">
        <f>IF(男子様式!AL194=0,"",VLOOKUP(男子様式!AL194,男子様式!C194:$V$620,2,FALSE))</f>
        <v/>
      </c>
      <c r="F175" s="49" t="str">
        <f>IF(男子様式!AL194=0,"",VLOOKUP(男子様式!AL194,男子様式!C194:$V$620,5,FALSE))</f>
        <v/>
      </c>
      <c r="G175" s="49" t="str">
        <f>IF(B175="","",CONCATENATE(男子様式!AP194," (",男子様式!AO194,")"))</f>
        <v/>
      </c>
      <c r="H175" s="49" t="str">
        <f t="shared" si="4"/>
        <v/>
      </c>
      <c r="I175" s="51" t="str">
        <f>IF($C175="","",VLOOKUP(基本登録情報!$C$7,登録データ!$I$3:$L$100,3,FALSE))</f>
        <v/>
      </c>
      <c r="J175" s="51" t="str">
        <f>IF(B175="","",VLOOKUP(男子様式!AQ194,登録データ!$AM$2:$AN$48,2,FALSE))</f>
        <v/>
      </c>
      <c r="K175" s="49" t="str">
        <f t="shared" si="5"/>
        <v/>
      </c>
      <c r="L175" s="49" t="str">
        <f>IF(男子様式!$AG540="","",男子様式!$AG540)</f>
        <v/>
      </c>
      <c r="M175" s="49" t="str">
        <f>IF(男子様式!$AG541="","",男子様式!$AG541)</f>
        <v/>
      </c>
      <c r="N175" s="49" t="str">
        <f>IF(男子様式!$AG542="","",男子様式!$AG542)</f>
        <v/>
      </c>
    </row>
    <row r="176" spans="1:14">
      <c r="A176" s="49">
        <v>175</v>
      </c>
      <c r="B176" s="49" t="str">
        <f>IF(男子様式!AL195=0,"",男子様式!AL195)</f>
        <v/>
      </c>
      <c r="C176" s="49" t="str">
        <f>IF(男子様式!$C543="","",IF($B176="@","@",$B176+100000000))</f>
        <v/>
      </c>
      <c r="D176" s="49" t="str">
        <f>IF(B176="","",CONCATENATE(E176," (",男子様式!AO195,")"))</f>
        <v/>
      </c>
      <c r="E176" s="49" t="str">
        <f>IF(男子様式!AL195=0,"",VLOOKUP(男子様式!AL195,男子様式!C195:$V$620,2,FALSE))</f>
        <v/>
      </c>
      <c r="F176" s="49" t="str">
        <f>IF(男子様式!AL195=0,"",VLOOKUP(男子様式!AL195,男子様式!C195:$V$620,5,FALSE))</f>
        <v/>
      </c>
      <c r="G176" s="49" t="str">
        <f>IF(B176="","",CONCATENATE(男子様式!AP195," (",男子様式!AO195,")"))</f>
        <v/>
      </c>
      <c r="H176" s="49" t="str">
        <f t="shared" si="4"/>
        <v/>
      </c>
      <c r="I176" s="51" t="str">
        <f>IF($C176="","",VLOOKUP(基本登録情報!$C$7,登録データ!$I$3:$L$100,3,FALSE))</f>
        <v/>
      </c>
      <c r="J176" s="51" t="str">
        <f>IF(B176="","",VLOOKUP(男子様式!AQ195,登録データ!$AM$2:$AN$48,2,FALSE))</f>
        <v/>
      </c>
      <c r="K176" s="49" t="str">
        <f t="shared" si="5"/>
        <v/>
      </c>
      <c r="L176" s="49" t="str">
        <f>IF(男子様式!$AG543="","",男子様式!$AG543)</f>
        <v/>
      </c>
      <c r="M176" s="49" t="str">
        <f>IF(男子様式!$AG544="","",男子様式!$AG544)</f>
        <v/>
      </c>
      <c r="N176" s="49" t="str">
        <f>IF(男子様式!$AG545="","",男子様式!$AG545)</f>
        <v/>
      </c>
    </row>
    <row r="177" spans="1:14">
      <c r="A177" s="49">
        <v>176</v>
      </c>
      <c r="B177" s="49" t="str">
        <f>IF(男子様式!AL196=0,"",男子様式!AL196)</f>
        <v/>
      </c>
      <c r="C177" s="49" t="str">
        <f>IF(男子様式!$C546="","",IF($B177="@","@",$B177+100000000))</f>
        <v/>
      </c>
      <c r="D177" s="49" t="str">
        <f>IF(B177="","",CONCATENATE(E177," (",男子様式!AO196,")"))</f>
        <v/>
      </c>
      <c r="E177" s="49" t="str">
        <f>IF(男子様式!AL196=0,"",VLOOKUP(男子様式!AL196,男子様式!C196:$V$620,2,FALSE))</f>
        <v/>
      </c>
      <c r="F177" s="49" t="str">
        <f>IF(男子様式!AL196=0,"",VLOOKUP(男子様式!AL196,男子様式!C196:$V$620,5,FALSE))</f>
        <v/>
      </c>
      <c r="G177" s="49" t="str">
        <f>IF(B177="","",CONCATENATE(男子様式!AP196," (",男子様式!AO196,")"))</f>
        <v/>
      </c>
      <c r="H177" s="49" t="str">
        <f t="shared" si="4"/>
        <v/>
      </c>
      <c r="I177" s="51" t="str">
        <f>IF($C177="","",VLOOKUP(基本登録情報!$C$7,登録データ!$I$3:$L$100,3,FALSE))</f>
        <v/>
      </c>
      <c r="J177" s="51" t="str">
        <f>IF(B177="","",VLOOKUP(男子様式!AQ196,登録データ!$AM$2:$AN$48,2,FALSE))</f>
        <v/>
      </c>
      <c r="K177" s="49" t="str">
        <f t="shared" si="5"/>
        <v/>
      </c>
      <c r="L177" s="49" t="str">
        <f>IF(男子様式!$AG546="","",男子様式!$AG546)</f>
        <v/>
      </c>
      <c r="M177" s="49" t="str">
        <f>IF(男子様式!$AG547="","",男子様式!$AG547)</f>
        <v/>
      </c>
      <c r="N177" s="49" t="str">
        <f>IF(男子様式!$AG548="","",男子様式!$AG548)</f>
        <v/>
      </c>
    </row>
    <row r="178" spans="1:14">
      <c r="A178" s="49">
        <v>177</v>
      </c>
      <c r="B178" s="49" t="str">
        <f>IF(男子様式!AL197=0,"",男子様式!AL197)</f>
        <v/>
      </c>
      <c r="C178" s="49" t="str">
        <f>IF(男子様式!$C549="","",IF($B178="@","@",$B178+100000000))</f>
        <v/>
      </c>
      <c r="D178" s="49" t="str">
        <f>IF(B178="","",CONCATENATE(E178," (",男子様式!AO197,")"))</f>
        <v/>
      </c>
      <c r="E178" s="49" t="str">
        <f>IF(男子様式!AL197=0,"",VLOOKUP(男子様式!AL197,男子様式!C197:$V$620,2,FALSE))</f>
        <v/>
      </c>
      <c r="F178" s="49" t="str">
        <f>IF(男子様式!AL197=0,"",VLOOKUP(男子様式!AL197,男子様式!C197:$V$620,5,FALSE))</f>
        <v/>
      </c>
      <c r="G178" s="49" t="str">
        <f>IF(B178="","",CONCATENATE(男子様式!AP197," (",男子様式!AO197,")"))</f>
        <v/>
      </c>
      <c r="H178" s="49" t="str">
        <f t="shared" si="4"/>
        <v/>
      </c>
      <c r="I178" s="51" t="str">
        <f>IF($C178="","",VLOOKUP(基本登録情報!$C$7,登録データ!$I$3:$L$100,3,FALSE))</f>
        <v/>
      </c>
      <c r="J178" s="51" t="str">
        <f>IF(B178="","",VLOOKUP(男子様式!AQ197,登録データ!$AM$2:$AN$48,2,FALSE))</f>
        <v/>
      </c>
      <c r="K178" s="49" t="str">
        <f t="shared" si="5"/>
        <v/>
      </c>
      <c r="L178" s="49" t="str">
        <f>IF(男子様式!$AG549="","",男子様式!$AG549)</f>
        <v/>
      </c>
      <c r="M178" s="49" t="str">
        <f>IF(男子様式!$AG550="","",男子様式!$AG550)</f>
        <v/>
      </c>
      <c r="N178" s="49" t="str">
        <f>IF(男子様式!$AG551="","",男子様式!$AG551)</f>
        <v/>
      </c>
    </row>
    <row r="179" spans="1:14">
      <c r="A179" s="49">
        <v>178</v>
      </c>
      <c r="B179" s="49" t="str">
        <f>IF(男子様式!AL198=0,"",男子様式!AL198)</f>
        <v/>
      </c>
      <c r="C179" s="49" t="str">
        <f>IF(男子様式!$C552="","",IF($B179="@","@",$B179+100000000))</f>
        <v/>
      </c>
      <c r="D179" s="49" t="str">
        <f>IF(B179="","",CONCATENATE(E179," (",男子様式!AO198,")"))</f>
        <v/>
      </c>
      <c r="E179" s="49" t="str">
        <f>IF(男子様式!AL198=0,"",VLOOKUP(男子様式!AL198,男子様式!C198:$V$620,2,FALSE))</f>
        <v/>
      </c>
      <c r="F179" s="49" t="str">
        <f>IF(男子様式!AL198=0,"",VLOOKUP(男子様式!AL198,男子様式!C198:$V$620,5,FALSE))</f>
        <v/>
      </c>
      <c r="G179" s="49" t="str">
        <f>IF(B179="","",CONCATENATE(男子様式!AP198," (",男子様式!AO198,")"))</f>
        <v/>
      </c>
      <c r="H179" s="49" t="str">
        <f t="shared" si="4"/>
        <v/>
      </c>
      <c r="I179" s="51" t="str">
        <f>IF($C179="","",VLOOKUP(基本登録情報!$C$7,登録データ!$I$3:$L$100,3,FALSE))</f>
        <v/>
      </c>
      <c r="J179" s="51" t="str">
        <f>IF(B179="","",VLOOKUP(男子様式!AQ198,登録データ!$AM$2:$AN$48,2,FALSE))</f>
        <v/>
      </c>
      <c r="K179" s="49" t="str">
        <f t="shared" si="5"/>
        <v/>
      </c>
      <c r="L179" s="49" t="str">
        <f>IF(男子様式!$AG552="","",男子様式!$AG552)</f>
        <v/>
      </c>
      <c r="M179" s="49" t="str">
        <f>IF(男子様式!$AG553="","",男子様式!$AG553)</f>
        <v/>
      </c>
      <c r="N179" s="49" t="str">
        <f>IF(男子様式!$AG554="","",男子様式!$AG554)</f>
        <v/>
      </c>
    </row>
    <row r="180" spans="1:14">
      <c r="A180" s="49">
        <v>179</v>
      </c>
      <c r="B180" s="49" t="str">
        <f>IF(男子様式!AL199=0,"",男子様式!AL199)</f>
        <v/>
      </c>
      <c r="C180" s="49" t="str">
        <f>IF(男子様式!$C555="","",IF($B180="@","@",$B180+100000000))</f>
        <v/>
      </c>
      <c r="D180" s="49" t="str">
        <f>IF(B180="","",CONCATENATE(E180," (",男子様式!AO199,")"))</f>
        <v/>
      </c>
      <c r="E180" s="49" t="str">
        <f>IF(男子様式!AL199=0,"",VLOOKUP(男子様式!AL199,男子様式!C199:$V$620,2,FALSE))</f>
        <v/>
      </c>
      <c r="F180" s="49" t="str">
        <f>IF(男子様式!AL199=0,"",VLOOKUP(男子様式!AL199,男子様式!C199:$V$620,5,FALSE))</f>
        <v/>
      </c>
      <c r="G180" s="49" t="str">
        <f>IF(B180="","",CONCATENATE(男子様式!AP199," (",男子様式!AO199,")"))</f>
        <v/>
      </c>
      <c r="H180" s="49" t="str">
        <f t="shared" si="4"/>
        <v/>
      </c>
      <c r="I180" s="51" t="str">
        <f>IF($C180="","",VLOOKUP(基本登録情報!$C$7,登録データ!$I$3:$L$100,3,FALSE))</f>
        <v/>
      </c>
      <c r="J180" s="51" t="str">
        <f>IF(B180="","",VLOOKUP(男子様式!AQ199,登録データ!$AM$2:$AN$48,2,FALSE))</f>
        <v/>
      </c>
      <c r="K180" s="49" t="str">
        <f t="shared" si="5"/>
        <v/>
      </c>
      <c r="L180" s="49" t="str">
        <f>IF(男子様式!$AG555="","",男子様式!$AG555)</f>
        <v/>
      </c>
      <c r="M180" s="49" t="str">
        <f>IF(男子様式!$AG556="","",男子様式!$AG556)</f>
        <v/>
      </c>
      <c r="N180" s="49" t="str">
        <f>IF(男子様式!$AG557="","",男子様式!$AG557)</f>
        <v/>
      </c>
    </row>
    <row r="181" spans="1:14">
      <c r="A181" s="49">
        <v>180</v>
      </c>
      <c r="B181" s="49" t="str">
        <f>IF(男子様式!AL200=0,"",男子様式!AL200)</f>
        <v/>
      </c>
      <c r="C181" s="49" t="str">
        <f>IF(男子様式!$C558="","",IF($B181="@","@",$B181+100000000))</f>
        <v/>
      </c>
      <c r="D181" s="49" t="str">
        <f>IF(B181="","",CONCATENATE(E181," (",男子様式!AO200,")"))</f>
        <v/>
      </c>
      <c r="E181" s="49" t="str">
        <f>IF(男子様式!AL200=0,"",VLOOKUP(男子様式!AL200,男子様式!C200:$V$620,2,FALSE))</f>
        <v/>
      </c>
      <c r="F181" s="49" t="str">
        <f>IF(男子様式!AL200=0,"",VLOOKUP(男子様式!AL200,男子様式!C200:$V$620,5,FALSE))</f>
        <v/>
      </c>
      <c r="G181" s="49" t="str">
        <f>IF(B181="","",CONCATENATE(男子様式!AP200," (",男子様式!AO200,")"))</f>
        <v/>
      </c>
      <c r="H181" s="49" t="str">
        <f t="shared" si="4"/>
        <v/>
      </c>
      <c r="I181" s="51" t="str">
        <f>IF($C181="","",VLOOKUP(基本登録情報!$C$7,登録データ!$I$3:$L$100,3,FALSE))</f>
        <v/>
      </c>
      <c r="J181" s="51" t="str">
        <f>IF(B181="","",VLOOKUP(男子様式!AQ200,登録データ!$AM$2:$AN$48,2,FALSE))</f>
        <v/>
      </c>
      <c r="K181" s="49" t="str">
        <f t="shared" si="5"/>
        <v/>
      </c>
      <c r="L181" s="49" t="str">
        <f>IF(男子様式!$AG558="","",男子様式!$AG558)</f>
        <v/>
      </c>
      <c r="M181" s="49" t="str">
        <f>IF(男子様式!$AG559="","",男子様式!$AG559)</f>
        <v/>
      </c>
      <c r="N181" s="49" t="str">
        <f>IF(男子様式!$AG560="","",男子様式!$AG560)</f>
        <v/>
      </c>
    </row>
    <row r="182" spans="1:14">
      <c r="A182" s="49">
        <v>181</v>
      </c>
      <c r="B182" s="49" t="str">
        <f>IF(男子様式!AL201=0,"",男子様式!AL201)</f>
        <v/>
      </c>
      <c r="C182" s="49" t="str">
        <f>IF(男子様式!$C561="","",IF($B182="@","@",$B182+100000000))</f>
        <v/>
      </c>
      <c r="D182" s="49" t="str">
        <f>IF(B182="","",CONCATENATE(E182," (",男子様式!AO201,")"))</f>
        <v/>
      </c>
      <c r="E182" s="49" t="str">
        <f>IF($C182="","",VLOOKUP(B182,男子様式!$C$21:$F$620,2,FALSE))</f>
        <v/>
      </c>
      <c r="F182" s="49" t="str">
        <f>IF(男子様式!AL201=0,"",VLOOKUP(男子様式!AL201,男子様式!C201:$V$620,5,FALSE))</f>
        <v/>
      </c>
      <c r="G182" s="49" t="str">
        <f>IF(B182="","",CONCATENATE(男子様式!AP201," (",男子様式!AO201,")"))</f>
        <v/>
      </c>
      <c r="H182" s="49" t="str">
        <f t="shared" si="4"/>
        <v/>
      </c>
      <c r="I182" s="51" t="str">
        <f>IF($C182="","",VLOOKUP(基本登録情報!$C$7,登録データ!$I$3:$L$100,3,FALSE))</f>
        <v/>
      </c>
      <c r="J182" s="51" t="str">
        <f>IF(B182="","",VLOOKUP(男子様式!AQ201,登録データ!$AM$2:$AN$48,2,FALSE))</f>
        <v/>
      </c>
      <c r="K182" s="49" t="str">
        <f t="shared" si="5"/>
        <v/>
      </c>
      <c r="L182" s="49" t="str">
        <f>IF(男子様式!$AG561="","",男子様式!$AG561)</f>
        <v/>
      </c>
      <c r="M182" s="49" t="str">
        <f>IF(男子様式!$AG562="","",男子様式!$AG562)</f>
        <v/>
      </c>
      <c r="N182" s="49" t="str">
        <f>IF(男子様式!$AG563="","",男子様式!$AG563)</f>
        <v/>
      </c>
    </row>
    <row r="183" spans="1:14">
      <c r="A183" s="49">
        <v>182</v>
      </c>
      <c r="B183" s="49" t="str">
        <f>IF(男子様式!AL202=0,"",男子様式!AL202)</f>
        <v/>
      </c>
      <c r="C183" s="49" t="str">
        <f>IF(男子様式!$C564="","",IF($B183="@","@",$B183+100000000))</f>
        <v/>
      </c>
      <c r="D183" s="49" t="str">
        <f>IF(B183="","",CONCATENATE(E183," (",男子様式!AO202,")"))</f>
        <v/>
      </c>
      <c r="E183" s="49" t="str">
        <f>IF($C183="","",VLOOKUP(B183,男子様式!$C$21:$F$620,2,FALSE))</f>
        <v/>
      </c>
      <c r="F183" s="49" t="str">
        <f>IF(男子様式!AL202=0,"",VLOOKUP(男子様式!AL202,男子様式!C202:$V$620,5,FALSE))</f>
        <v/>
      </c>
      <c r="G183" s="49" t="str">
        <f>IF(B183="","",CONCATENATE(男子様式!AP202," (",男子様式!AO202,")"))</f>
        <v/>
      </c>
      <c r="H183" s="49" t="str">
        <f t="shared" si="4"/>
        <v/>
      </c>
      <c r="I183" s="51" t="str">
        <f>IF($C183="","",VLOOKUP(基本登録情報!$C$7,登録データ!$I$3:$L$100,3,FALSE))</f>
        <v/>
      </c>
      <c r="J183" s="51" t="str">
        <f>IF(B183="","",VLOOKUP(男子様式!AQ202,登録データ!$AM$2:$AN$48,2,FALSE))</f>
        <v/>
      </c>
      <c r="K183" s="49" t="str">
        <f t="shared" si="5"/>
        <v/>
      </c>
      <c r="L183" s="49" t="str">
        <f>IF(男子様式!$AG564="","",男子様式!$AG564)</f>
        <v/>
      </c>
      <c r="M183" s="49" t="str">
        <f>IF(男子様式!$AG565="","",男子様式!$AG565)</f>
        <v/>
      </c>
      <c r="N183" s="49" t="str">
        <f>IF(男子様式!$AG566="","",男子様式!$AG566)</f>
        <v/>
      </c>
    </row>
    <row r="184" spans="1:14">
      <c r="A184" s="49">
        <v>183</v>
      </c>
      <c r="B184" s="49" t="str">
        <f>IF(男子様式!AL203=0,"",男子様式!AL203)</f>
        <v/>
      </c>
      <c r="C184" s="49" t="str">
        <f>IF(男子様式!$C567="","",IF($B184="@","@",$B184+100000000))</f>
        <v/>
      </c>
      <c r="D184" s="49" t="str">
        <f>IF(B184="","",CONCATENATE(E184," (",男子様式!AO203,")"))</f>
        <v/>
      </c>
      <c r="E184" s="49" t="str">
        <f>IF($C184="","",VLOOKUP(B184,男子様式!$C$21:$F$620,2,FALSE))</f>
        <v/>
      </c>
      <c r="F184" s="49" t="str">
        <f>IF(男子様式!AL203=0,"",VLOOKUP(男子様式!AL203,男子様式!C203:$V$620,5,FALSE))</f>
        <v/>
      </c>
      <c r="G184" s="49" t="str">
        <f>IF(B184="","",CONCATENATE(男子様式!AP203," (",男子様式!AO203,")"))</f>
        <v/>
      </c>
      <c r="H184" s="49" t="str">
        <f t="shared" si="4"/>
        <v/>
      </c>
      <c r="I184" s="51" t="str">
        <f>IF($C184="","",VLOOKUP(基本登録情報!$C$7,登録データ!$I$3:$L$100,3,FALSE))</f>
        <v/>
      </c>
      <c r="J184" s="51" t="str">
        <f>IF(B184="","",VLOOKUP(男子様式!AQ203,登録データ!$AM$2:$AN$48,2,FALSE))</f>
        <v/>
      </c>
      <c r="K184" s="49" t="str">
        <f t="shared" si="5"/>
        <v/>
      </c>
      <c r="L184" s="49" t="str">
        <f>IF(男子様式!$AG567="","",男子様式!$AG567)</f>
        <v/>
      </c>
      <c r="M184" s="49" t="str">
        <f>IF(男子様式!$AG568="","",男子様式!$AG568)</f>
        <v/>
      </c>
      <c r="N184" s="49" t="str">
        <f>IF(男子様式!$AG569="","",男子様式!$AG569)</f>
        <v/>
      </c>
    </row>
    <row r="185" spans="1:14">
      <c r="A185" s="49">
        <v>184</v>
      </c>
      <c r="B185" s="49" t="str">
        <f>IF(男子様式!AL204=0,"",男子様式!AL204)</f>
        <v/>
      </c>
      <c r="C185" s="49" t="str">
        <f>IF(男子様式!$C570="","",IF($B185="@","@",$B185+100000000))</f>
        <v/>
      </c>
      <c r="D185" s="49" t="str">
        <f>IF(B185="","",CONCATENATE(E185," (",男子様式!AO204,")"))</f>
        <v/>
      </c>
      <c r="E185" s="49" t="str">
        <f>IF($C185="","",VLOOKUP(B185,男子様式!$C$21:$F$620,2,FALSE))</f>
        <v/>
      </c>
      <c r="F185" s="49" t="str">
        <f>IF(男子様式!AL204=0,"",VLOOKUP(男子様式!AL204,男子様式!C204:$V$620,5,FALSE))</f>
        <v/>
      </c>
      <c r="G185" s="49" t="str">
        <f>IF(B185="","",CONCATENATE(男子様式!AP204," (",男子様式!AO204,")"))</f>
        <v/>
      </c>
      <c r="H185" s="49" t="str">
        <f t="shared" si="4"/>
        <v/>
      </c>
      <c r="I185" s="51" t="str">
        <f>IF($C185="","",VLOOKUP(基本登録情報!$C$7,登録データ!$I$3:$L$100,3,FALSE))</f>
        <v/>
      </c>
      <c r="J185" s="51" t="str">
        <f>IF(B185="","",VLOOKUP(男子様式!AQ204,登録データ!$AM$2:$AN$48,2,FALSE))</f>
        <v/>
      </c>
      <c r="K185" s="49" t="str">
        <f t="shared" si="5"/>
        <v/>
      </c>
      <c r="L185" s="49" t="str">
        <f>IF(男子様式!$AG570="","",男子様式!$AG570)</f>
        <v/>
      </c>
      <c r="M185" s="49" t="str">
        <f>IF(男子様式!$AG571="","",男子様式!$AG571)</f>
        <v/>
      </c>
      <c r="N185" s="49" t="str">
        <f>IF(男子様式!$AG572="","",男子様式!$AG572)</f>
        <v/>
      </c>
    </row>
    <row r="186" spans="1:14">
      <c r="A186" s="49">
        <v>185</v>
      </c>
      <c r="B186" s="49" t="str">
        <f>IF(男子様式!AL205=0,"",男子様式!AL205)</f>
        <v/>
      </c>
      <c r="C186" s="49" t="str">
        <f>IF(男子様式!$C573="","",IF($B186="@","@",$B186+100000000))</f>
        <v/>
      </c>
      <c r="D186" s="49" t="str">
        <f>IF(B186="","",CONCATENATE(E186," (",男子様式!AO205,")"))</f>
        <v/>
      </c>
      <c r="E186" s="49" t="str">
        <f>IF($C186="","",VLOOKUP(B186,男子様式!$C$21:$F$620,2,FALSE))</f>
        <v/>
      </c>
      <c r="F186" s="49" t="str">
        <f>IF(男子様式!AL205=0,"",VLOOKUP(男子様式!AL205,男子様式!C205:$V$620,5,FALSE))</f>
        <v/>
      </c>
      <c r="G186" s="49" t="str">
        <f>IF(B186="","",CONCATENATE(男子様式!AP205," (",男子様式!AO205,")"))</f>
        <v/>
      </c>
      <c r="H186" s="49" t="str">
        <f t="shared" si="4"/>
        <v/>
      </c>
      <c r="I186" s="51" t="str">
        <f>IF($C186="","",VLOOKUP(基本登録情報!$C$7,登録データ!$I$3:$L$100,3,FALSE))</f>
        <v/>
      </c>
      <c r="J186" s="51" t="str">
        <f>IF(B186="","",VLOOKUP(男子様式!AQ205,登録データ!$AM$2:$AN$48,2,FALSE))</f>
        <v/>
      </c>
      <c r="K186" s="49" t="str">
        <f t="shared" si="5"/>
        <v/>
      </c>
      <c r="L186" s="49" t="str">
        <f>IF(男子様式!$AG573="","",男子様式!$AG573)</f>
        <v/>
      </c>
      <c r="M186" s="49" t="str">
        <f>IF(男子様式!$AG574="","",男子様式!$AG574)</f>
        <v/>
      </c>
      <c r="N186" s="49" t="str">
        <f>IF(男子様式!$AG575="","",男子様式!$AG575)</f>
        <v/>
      </c>
    </row>
    <row r="187" spans="1:14">
      <c r="A187" s="49">
        <v>186</v>
      </c>
      <c r="B187" s="49" t="str">
        <f>IF(男子様式!AL206=0,"",男子様式!AL206)</f>
        <v/>
      </c>
      <c r="C187" s="49" t="str">
        <f>IF(男子様式!$C576="","",IF($B187="@","@",$B187+100000000))</f>
        <v/>
      </c>
      <c r="D187" s="49" t="str">
        <f>IF(B187="","",CONCATENATE(E187," (",男子様式!AO206,")"))</f>
        <v/>
      </c>
      <c r="E187" s="49" t="str">
        <f>IF($C187="","",VLOOKUP(B187,男子様式!$C$21:$F$620,2,FALSE))</f>
        <v/>
      </c>
      <c r="F187" s="49" t="str">
        <f>IF(男子様式!AL206=0,"",VLOOKUP(男子様式!AL206,男子様式!C206:$V$620,5,FALSE))</f>
        <v/>
      </c>
      <c r="G187" s="49" t="str">
        <f>IF(B187="","",CONCATENATE(男子様式!AP206," (",男子様式!AO206,")"))</f>
        <v/>
      </c>
      <c r="H187" s="49" t="str">
        <f t="shared" si="4"/>
        <v/>
      </c>
      <c r="I187" s="51" t="str">
        <f>IF($C187="","",VLOOKUP(基本登録情報!$C$7,登録データ!$I$3:$L$100,3,FALSE))</f>
        <v/>
      </c>
      <c r="J187" s="51" t="str">
        <f>IF(B187="","",VLOOKUP(男子様式!AQ206,登録データ!$AM$2:$AN$48,2,FALSE))</f>
        <v/>
      </c>
      <c r="K187" s="49" t="str">
        <f t="shared" si="5"/>
        <v/>
      </c>
      <c r="L187" s="49" t="str">
        <f>IF(男子様式!$AG576="","",男子様式!$AG576)</f>
        <v/>
      </c>
      <c r="M187" s="49" t="str">
        <f>IF(男子様式!$AG577="","",男子様式!$AG577)</f>
        <v/>
      </c>
      <c r="N187" s="49" t="str">
        <f>IF(男子様式!$AG578="","",男子様式!$AG578)</f>
        <v/>
      </c>
    </row>
    <row r="188" spans="1:14">
      <c r="A188" s="49">
        <v>187</v>
      </c>
      <c r="B188" s="49" t="str">
        <f>IF(男子様式!AL207=0,"",男子様式!AL207)</f>
        <v/>
      </c>
      <c r="C188" s="49" t="str">
        <f>IF(男子様式!$C579="","",IF($B188="@","@",$B188+100000000))</f>
        <v/>
      </c>
      <c r="D188" s="49" t="str">
        <f>IF(B188="","",CONCATENATE(E188," (",男子様式!AO207,")"))</f>
        <v/>
      </c>
      <c r="E188" s="49" t="str">
        <f>IF($C188="","",VLOOKUP(B188,男子様式!$C$21:$F$620,2,FALSE))</f>
        <v/>
      </c>
      <c r="F188" s="49" t="str">
        <f>IF(男子様式!AL207=0,"",VLOOKUP(男子様式!AL207,男子様式!C207:$V$620,5,FALSE))</f>
        <v/>
      </c>
      <c r="G188" s="49" t="str">
        <f>IF(B188="","",CONCATENATE(男子様式!AP207," (",男子様式!AO207,")"))</f>
        <v/>
      </c>
      <c r="H188" s="49" t="str">
        <f t="shared" si="4"/>
        <v/>
      </c>
      <c r="I188" s="51" t="str">
        <f>IF($C188="","",VLOOKUP(基本登録情報!$C$7,登録データ!$I$3:$L$100,3,FALSE))</f>
        <v/>
      </c>
      <c r="J188" s="51" t="str">
        <f>IF(B188="","",VLOOKUP(男子様式!AQ207,登録データ!$AM$2:$AN$48,2,FALSE))</f>
        <v/>
      </c>
      <c r="K188" s="49" t="str">
        <f t="shared" si="5"/>
        <v/>
      </c>
      <c r="L188" s="49" t="str">
        <f>IF(男子様式!$AG579="","",男子様式!$AG579)</f>
        <v/>
      </c>
      <c r="M188" s="49" t="str">
        <f>IF(男子様式!$AG580="","",男子様式!$AG580)</f>
        <v/>
      </c>
      <c r="N188" s="49" t="str">
        <f>IF(男子様式!$AG581="","",男子様式!$AG581)</f>
        <v/>
      </c>
    </row>
    <row r="189" spans="1:14">
      <c r="A189" s="49">
        <v>188</v>
      </c>
      <c r="B189" s="49" t="str">
        <f>IF(男子様式!AL208=0,"",男子様式!AL208)</f>
        <v/>
      </c>
      <c r="C189" s="49" t="str">
        <f>IF(男子様式!$C582="","",IF($B189="@","@",$B189+100000000))</f>
        <v/>
      </c>
      <c r="D189" s="49" t="str">
        <f>IF(B189="","",CONCATENATE(E189," (",男子様式!AO208,")"))</f>
        <v/>
      </c>
      <c r="E189" s="49" t="str">
        <f>IF($C189="","",VLOOKUP(B189,男子様式!$C$21:$F$620,2,FALSE))</f>
        <v/>
      </c>
      <c r="F189" s="49" t="str">
        <f>IF(男子様式!AL208=0,"",VLOOKUP(男子様式!AL208,男子様式!C208:$V$620,5,FALSE))</f>
        <v/>
      </c>
      <c r="G189" s="49" t="str">
        <f>IF(B189="","",CONCATENATE(男子様式!AP208," (",男子様式!AO208,")"))</f>
        <v/>
      </c>
      <c r="H189" s="49" t="str">
        <f t="shared" si="4"/>
        <v/>
      </c>
      <c r="I189" s="51" t="str">
        <f>IF($C189="","",VLOOKUP(基本登録情報!$C$7,登録データ!$I$3:$L$100,3,FALSE))</f>
        <v/>
      </c>
      <c r="J189" s="51" t="str">
        <f>IF(B189="","",VLOOKUP(男子様式!AQ208,登録データ!$AM$2:$AN$48,2,FALSE))</f>
        <v/>
      </c>
      <c r="K189" s="49" t="str">
        <f t="shared" si="5"/>
        <v/>
      </c>
      <c r="L189" s="49" t="str">
        <f>IF(男子様式!$AG582="","",男子様式!$AG582)</f>
        <v/>
      </c>
      <c r="M189" s="49" t="str">
        <f>IF(男子様式!$AG583="","",男子様式!$AG583)</f>
        <v/>
      </c>
      <c r="N189" s="49" t="str">
        <f>IF(男子様式!$AG584="","",男子様式!$AG584)</f>
        <v/>
      </c>
    </row>
    <row r="190" spans="1:14">
      <c r="A190" s="49">
        <v>189</v>
      </c>
      <c r="B190" s="49" t="str">
        <f>IF(男子様式!AL209=0,"",男子様式!AL209)</f>
        <v/>
      </c>
      <c r="C190" s="49" t="str">
        <f>IF(男子様式!$C585="","",IF($B190="@","@",$B190+100000000))</f>
        <v/>
      </c>
      <c r="D190" s="49" t="str">
        <f>IF(B190="","",CONCATENATE(E190," (",男子様式!AO209,")"))</f>
        <v/>
      </c>
      <c r="E190" s="49" t="str">
        <f>IF($C190="","",VLOOKUP(B190,男子様式!$C$21:$F$620,2,FALSE))</f>
        <v/>
      </c>
      <c r="F190" s="49" t="str">
        <f>IF(男子様式!AL209=0,"",VLOOKUP(男子様式!AL209,男子様式!C209:$V$620,5,FALSE))</f>
        <v/>
      </c>
      <c r="G190" s="49" t="str">
        <f>IF(B190="","",CONCATENATE(男子様式!AP209," (",男子様式!AO209,")"))</f>
        <v/>
      </c>
      <c r="H190" s="49" t="str">
        <f t="shared" si="4"/>
        <v/>
      </c>
      <c r="I190" s="51" t="str">
        <f>IF($C190="","",VLOOKUP(基本登録情報!$C$7,登録データ!$I$3:$L$100,3,FALSE))</f>
        <v/>
      </c>
      <c r="J190" s="51" t="str">
        <f>IF(B190="","",VLOOKUP(男子様式!AQ209,登録データ!$AM$2:$AN$48,2,FALSE))</f>
        <v/>
      </c>
      <c r="K190" s="49" t="str">
        <f t="shared" si="5"/>
        <v/>
      </c>
      <c r="L190" s="49" t="str">
        <f>IF(男子様式!$AG585="","",男子様式!$AG585)</f>
        <v/>
      </c>
      <c r="M190" s="49" t="str">
        <f>IF(男子様式!$AG586="","",男子様式!$AG586)</f>
        <v/>
      </c>
      <c r="N190" s="49" t="str">
        <f>IF(男子様式!$AG587="","",男子様式!$AG587)</f>
        <v/>
      </c>
    </row>
    <row r="191" spans="1:14">
      <c r="A191" s="49">
        <v>190</v>
      </c>
      <c r="B191" s="49" t="str">
        <f>IF(男子様式!AL210=0,"",男子様式!AL210)</f>
        <v/>
      </c>
      <c r="C191" s="49" t="str">
        <f>IF(男子様式!$C588="","",IF($B191="@","@",$B191+100000000))</f>
        <v/>
      </c>
      <c r="D191" s="49" t="str">
        <f>IF(B191="","",CONCATENATE(E191," (",男子様式!AO210,")"))</f>
        <v/>
      </c>
      <c r="E191" s="49" t="str">
        <f>IF($C191="","",VLOOKUP(B191,男子様式!$C$21:$F$620,2,FALSE))</f>
        <v/>
      </c>
      <c r="F191" s="49" t="str">
        <f>IF(男子様式!AL210=0,"",VLOOKUP(男子様式!AL210,男子様式!C210:$V$620,5,FALSE))</f>
        <v/>
      </c>
      <c r="G191" s="49" t="str">
        <f>IF(B191="","",CONCATENATE(男子様式!AP210," (",男子様式!AO210,")"))</f>
        <v/>
      </c>
      <c r="H191" s="49" t="str">
        <f t="shared" si="4"/>
        <v/>
      </c>
      <c r="I191" s="51" t="str">
        <f>IF($C191="","",VLOOKUP(基本登録情報!$C$7,登録データ!$I$3:$L$100,3,FALSE))</f>
        <v/>
      </c>
      <c r="J191" s="51" t="str">
        <f>IF(B191="","",VLOOKUP(男子様式!AQ210,登録データ!$AM$2:$AN$48,2,FALSE))</f>
        <v/>
      </c>
      <c r="K191" s="49" t="str">
        <f t="shared" si="5"/>
        <v/>
      </c>
      <c r="L191" s="49" t="str">
        <f>IF(男子様式!$AG588="","",男子様式!$AG588)</f>
        <v/>
      </c>
      <c r="M191" s="49" t="str">
        <f>IF(男子様式!$AG589="","",男子様式!$AG589)</f>
        <v/>
      </c>
      <c r="N191" s="49" t="str">
        <f>IF(男子様式!$AG590="","",男子様式!$AG590)</f>
        <v/>
      </c>
    </row>
    <row r="192" spans="1:14">
      <c r="A192" s="49">
        <v>191</v>
      </c>
      <c r="B192" s="49" t="str">
        <f>IF(男子様式!AL211=0,"",男子様式!AL211)</f>
        <v/>
      </c>
      <c r="C192" s="49" t="str">
        <f>IF(男子様式!$C591="","",IF($B192="@","@",$B192+100000000))</f>
        <v/>
      </c>
      <c r="D192" s="49" t="str">
        <f>IF(B192="","",CONCATENATE(E192," (",男子様式!AO211,")"))</f>
        <v/>
      </c>
      <c r="E192" s="49" t="str">
        <f>IF($C192="","",VLOOKUP(B192,男子様式!$C$21:$F$620,2,FALSE))</f>
        <v/>
      </c>
      <c r="F192" s="49" t="str">
        <f>IF(男子様式!AL211=0,"",VLOOKUP(男子様式!AL211,男子様式!C211:$V$620,5,FALSE))</f>
        <v/>
      </c>
      <c r="G192" s="49" t="str">
        <f>IF(B192="","",CONCATENATE(男子様式!AP211," (",男子様式!AO211,")"))</f>
        <v/>
      </c>
      <c r="H192" s="49" t="str">
        <f t="shared" si="4"/>
        <v/>
      </c>
      <c r="I192" s="51" t="str">
        <f>IF($C192="","",VLOOKUP(基本登録情報!$C$7,登録データ!$I$3:$L$100,3,FALSE))</f>
        <v/>
      </c>
      <c r="J192" s="51" t="str">
        <f>IF(B192="","",VLOOKUP(男子様式!AQ211,登録データ!$AM$2:$AN$48,2,FALSE))</f>
        <v/>
      </c>
      <c r="K192" s="49" t="str">
        <f t="shared" si="5"/>
        <v/>
      </c>
      <c r="L192" s="49" t="str">
        <f>IF(男子様式!$AG591="","",男子様式!$AG591)</f>
        <v/>
      </c>
      <c r="M192" s="49" t="str">
        <f>IF(男子様式!$AG592="","",男子様式!$AG592)</f>
        <v/>
      </c>
      <c r="N192" s="49" t="str">
        <f>IF(男子様式!$AG593="","",男子様式!$AG593)</f>
        <v/>
      </c>
    </row>
    <row r="193" spans="1:14">
      <c r="A193" s="49">
        <v>192</v>
      </c>
      <c r="B193" s="49" t="str">
        <f>IF(男子様式!AL212=0,"",男子様式!AL212)</f>
        <v/>
      </c>
      <c r="C193" s="49" t="str">
        <f>IF(男子様式!$C594="","",IF($B193="@","@",$B193+100000000))</f>
        <v/>
      </c>
      <c r="D193" s="49" t="str">
        <f>IF(B193="","",CONCATENATE(E193," (",男子様式!AO212,")"))</f>
        <v/>
      </c>
      <c r="E193" s="49" t="str">
        <f>IF($C193="","",VLOOKUP(B193,男子様式!$C$21:$F$620,2,FALSE))</f>
        <v/>
      </c>
      <c r="F193" s="49" t="str">
        <f>IF(男子様式!AL212=0,"",VLOOKUP(男子様式!AL212,男子様式!C212:$V$620,5,FALSE))</f>
        <v/>
      </c>
      <c r="G193" s="49" t="str">
        <f>IF(B193="","",CONCATENATE(男子様式!AP212," (",男子様式!AO212,")"))</f>
        <v/>
      </c>
      <c r="H193" s="49" t="str">
        <f t="shared" si="4"/>
        <v/>
      </c>
      <c r="I193" s="51" t="str">
        <f>IF($C193="","",VLOOKUP(基本登録情報!$C$7,登録データ!$I$3:$L$100,3,FALSE))</f>
        <v/>
      </c>
      <c r="J193" s="51" t="str">
        <f>IF(B193="","",VLOOKUP(男子様式!AQ212,登録データ!$AM$2:$AN$48,2,FALSE))</f>
        <v/>
      </c>
      <c r="K193" s="49" t="str">
        <f t="shared" si="5"/>
        <v/>
      </c>
      <c r="L193" s="49" t="str">
        <f>IF(男子様式!$AG594="","",男子様式!$AG594)</f>
        <v/>
      </c>
      <c r="M193" s="49" t="str">
        <f>IF(男子様式!$AG595="","",男子様式!$AG595)</f>
        <v/>
      </c>
      <c r="N193" s="49" t="str">
        <f>IF(男子様式!$AG596="","",男子様式!$AG596)</f>
        <v/>
      </c>
    </row>
    <row r="194" spans="1:14">
      <c r="A194" s="49">
        <v>193</v>
      </c>
      <c r="B194" s="49" t="str">
        <f>IF(男子様式!AL213=0,"",男子様式!AL213)</f>
        <v/>
      </c>
      <c r="C194" s="49" t="str">
        <f>IF(男子様式!$C597="","",IF($B194="@","@",$B194+100000000))</f>
        <v/>
      </c>
      <c r="D194" s="49" t="str">
        <f>IF(B194="","",CONCATENATE(E194," (",男子様式!AO213,")"))</f>
        <v/>
      </c>
      <c r="E194" s="49" t="str">
        <f>IF($C194="","",VLOOKUP(B194,男子様式!$C$21:$F$620,2,FALSE))</f>
        <v/>
      </c>
      <c r="F194" s="49" t="str">
        <f>IF(男子様式!AL213=0,"",VLOOKUP(男子様式!AL213,男子様式!C213:$V$620,5,FALSE))</f>
        <v/>
      </c>
      <c r="G194" s="49" t="str">
        <f>IF(B194="","",CONCATENATE(男子様式!AP213," (",男子様式!AO213,")"))</f>
        <v/>
      </c>
      <c r="H194" s="49" t="str">
        <f t="shared" si="4"/>
        <v/>
      </c>
      <c r="I194" s="51" t="str">
        <f>IF($C194="","",VLOOKUP(基本登録情報!$C$7,登録データ!$I$3:$L$100,3,FALSE))</f>
        <v/>
      </c>
      <c r="J194" s="51" t="str">
        <f>IF(B194="","",VLOOKUP(男子様式!AQ213,登録データ!$AM$2:$AN$48,2,FALSE))</f>
        <v/>
      </c>
      <c r="K194" s="49" t="str">
        <f t="shared" si="5"/>
        <v/>
      </c>
      <c r="L194" s="49" t="str">
        <f>IF(男子様式!$AG597="","",男子様式!$AG597)</f>
        <v/>
      </c>
      <c r="M194" s="49" t="str">
        <f>IF(男子様式!$AG598="","",男子様式!$AG598)</f>
        <v/>
      </c>
      <c r="N194" s="49" t="str">
        <f>IF(男子様式!$AG599="","",男子様式!$AG599)</f>
        <v/>
      </c>
    </row>
    <row r="195" spans="1:14">
      <c r="A195" s="49">
        <v>194</v>
      </c>
      <c r="B195" s="49" t="str">
        <f>IF(男子様式!AL214=0,"",男子様式!AL214)</f>
        <v/>
      </c>
      <c r="C195" s="49" t="str">
        <f>IF(男子様式!$C600="","",IF($B195="@","@",$B195+100000000))</f>
        <v/>
      </c>
      <c r="D195" s="49" t="str">
        <f>IF(B195="","",CONCATENATE(E195," (",男子様式!AO214,")"))</f>
        <v/>
      </c>
      <c r="E195" s="49" t="str">
        <f>IF($C195="","",VLOOKUP(B195,男子様式!$C$21:$F$620,2,FALSE))</f>
        <v/>
      </c>
      <c r="F195" s="49" t="str">
        <f>IF(男子様式!AL214=0,"",VLOOKUP(男子様式!AL214,男子様式!C214:$V$620,5,FALSE))</f>
        <v/>
      </c>
      <c r="G195" s="49" t="str">
        <f>IF(B195="","",CONCATENATE(男子様式!AP214," (",男子様式!AO214,")"))</f>
        <v/>
      </c>
      <c r="H195" s="49" t="str">
        <f t="shared" ref="H195:H201" si="6">IF($C195="","",1)</f>
        <v/>
      </c>
      <c r="I195" s="51" t="str">
        <f>IF($C195="","",VLOOKUP(基本登録情報!$C$7,登録データ!$I$3:$L$100,3,FALSE))</f>
        <v/>
      </c>
      <c r="J195" s="51" t="str">
        <f>IF(B195="","",VLOOKUP(男子様式!AQ214,登録データ!$AM$2:$AN$48,2,FALSE))</f>
        <v/>
      </c>
      <c r="K195" s="49" t="str">
        <f t="shared" ref="K195:K201" si="7">IF($C195="","",IF($C195="@","@",VALUE(RIGHT($C195,4))))</f>
        <v/>
      </c>
      <c r="L195" s="49" t="str">
        <f>IF(男子様式!$AG600="","",男子様式!$AG600)</f>
        <v/>
      </c>
      <c r="M195" s="49" t="str">
        <f>IF(男子様式!$AG601="","",男子様式!$AG601)</f>
        <v/>
      </c>
      <c r="N195" s="49" t="str">
        <f>IF(男子様式!$AG602="","",男子様式!$AG602)</f>
        <v/>
      </c>
    </row>
    <row r="196" spans="1:14">
      <c r="A196" s="49">
        <v>195</v>
      </c>
      <c r="B196" s="49" t="str">
        <f>IF(男子様式!AL215=0,"",男子様式!AL215)</f>
        <v/>
      </c>
      <c r="C196" s="49" t="str">
        <f>IF(男子様式!$C603="","",IF($B196="@","@",$B196+100000000))</f>
        <v/>
      </c>
      <c r="D196" s="49" t="str">
        <f>IF(B196="","",CONCATENATE(E196," (",男子様式!AO215,")"))</f>
        <v/>
      </c>
      <c r="E196" s="49" t="str">
        <f>IF($C196="","",VLOOKUP(B196,男子様式!$C$21:$F$620,2,FALSE))</f>
        <v/>
      </c>
      <c r="F196" s="49" t="str">
        <f>IF(男子様式!AL215=0,"",VLOOKUP(男子様式!AL215,男子様式!C215:$V$620,5,FALSE))</f>
        <v/>
      </c>
      <c r="G196" s="49" t="str">
        <f>IF(B196="","",CONCATENATE(男子様式!AP215," (",男子様式!AO215,")"))</f>
        <v/>
      </c>
      <c r="H196" s="49" t="str">
        <f t="shared" si="6"/>
        <v/>
      </c>
      <c r="I196" s="51" t="str">
        <f>IF($C196="","",VLOOKUP(基本登録情報!$C$7,登録データ!$I$3:$L$100,3,FALSE))</f>
        <v/>
      </c>
      <c r="J196" s="51" t="str">
        <f>IF(B196="","",VLOOKUP(男子様式!AQ215,登録データ!$AM$2:$AN$48,2,FALSE))</f>
        <v/>
      </c>
      <c r="K196" s="49" t="str">
        <f t="shared" si="7"/>
        <v/>
      </c>
      <c r="L196" s="49" t="str">
        <f>IF(男子様式!$AG603="","",男子様式!$AG603)</f>
        <v/>
      </c>
      <c r="M196" s="49" t="str">
        <f>IF(男子様式!$AG604="","",男子様式!$AG604)</f>
        <v/>
      </c>
      <c r="N196" s="49" t="str">
        <f>IF(男子様式!$AG605="","",男子様式!$AG605)</f>
        <v/>
      </c>
    </row>
    <row r="197" spans="1:14">
      <c r="A197" s="49">
        <v>196</v>
      </c>
      <c r="B197" s="49" t="str">
        <f>IF(男子様式!AL216=0,"",男子様式!AL216)</f>
        <v/>
      </c>
      <c r="C197" s="49" t="str">
        <f>IF(男子様式!$C606="","",IF($B197="@","@",$B197+100000000))</f>
        <v/>
      </c>
      <c r="D197" s="49" t="str">
        <f>IF(B197="","",CONCATENATE(E197," (",男子様式!AO216,")"))</f>
        <v/>
      </c>
      <c r="E197" s="49" t="str">
        <f>IF($C197="","",VLOOKUP(B197,男子様式!$C$21:$F$620,2,FALSE))</f>
        <v/>
      </c>
      <c r="F197" s="49" t="str">
        <f>IF(男子様式!AL216=0,"",VLOOKUP(男子様式!AL216,男子様式!C216:$V$620,5,FALSE))</f>
        <v/>
      </c>
      <c r="G197" s="49" t="str">
        <f>IF(B197="","",CONCATENATE(男子様式!AP216," (",男子様式!AO216,")"))</f>
        <v/>
      </c>
      <c r="H197" s="49" t="str">
        <f t="shared" si="6"/>
        <v/>
      </c>
      <c r="I197" s="51" t="str">
        <f>IF($C197="","",VLOOKUP(基本登録情報!$C$7,登録データ!$I$3:$L$100,3,FALSE))</f>
        <v/>
      </c>
      <c r="J197" s="51" t="str">
        <f>IF(B197="","",VLOOKUP(男子様式!AQ216,登録データ!$AM$2:$AN$48,2,FALSE))</f>
        <v/>
      </c>
      <c r="K197" s="49" t="str">
        <f t="shared" si="7"/>
        <v/>
      </c>
      <c r="L197" s="49" t="str">
        <f>IF(男子様式!$AG606="","",男子様式!$AG606)</f>
        <v/>
      </c>
      <c r="M197" s="49" t="str">
        <f>IF(男子様式!$AG607="","",男子様式!$AG607)</f>
        <v/>
      </c>
      <c r="N197" s="49" t="str">
        <f>IF(男子様式!$AG608="","",男子様式!$AG608)</f>
        <v/>
      </c>
    </row>
    <row r="198" spans="1:14">
      <c r="A198" s="49">
        <v>197</v>
      </c>
      <c r="B198" s="49" t="str">
        <f>IF(男子様式!AL217=0,"",男子様式!AL217)</f>
        <v/>
      </c>
      <c r="C198" s="49" t="str">
        <f>IF(男子様式!$C609="","",IF($B198="@","@",$B198+100000000))</f>
        <v/>
      </c>
      <c r="D198" s="49" t="str">
        <f>IF(B198="","",CONCATENATE(E198," (",男子様式!AO217,")"))</f>
        <v/>
      </c>
      <c r="E198" s="49" t="str">
        <f>IF($C198="","",VLOOKUP(B198,男子様式!$C$21:$F$620,2,FALSE))</f>
        <v/>
      </c>
      <c r="F198" s="49" t="str">
        <f>IF(男子様式!AL217=0,"",VLOOKUP(男子様式!AL217,男子様式!C217:$V$620,5,FALSE))</f>
        <v/>
      </c>
      <c r="G198" s="49" t="str">
        <f>IF(B198="","",CONCATENATE(男子様式!AP217," (",男子様式!AO217,")"))</f>
        <v/>
      </c>
      <c r="H198" s="49" t="str">
        <f t="shared" si="6"/>
        <v/>
      </c>
      <c r="I198" s="51" t="str">
        <f>IF($C198="","",VLOOKUP(基本登録情報!$C$7,登録データ!$I$3:$L$100,3,FALSE))</f>
        <v/>
      </c>
      <c r="J198" s="51" t="str">
        <f>IF(B198="","",VLOOKUP(男子様式!AQ217,登録データ!$AM$2:$AN$48,2,FALSE))</f>
        <v/>
      </c>
      <c r="K198" s="49" t="str">
        <f t="shared" si="7"/>
        <v/>
      </c>
      <c r="L198" s="49" t="str">
        <f>IF(男子様式!$AG609="","",男子様式!$AG609)</f>
        <v/>
      </c>
      <c r="M198" s="49" t="str">
        <f>IF(男子様式!$AG610="","",男子様式!$AG610)</f>
        <v/>
      </c>
      <c r="N198" s="49" t="str">
        <f>IF(男子様式!$AG611="","",男子様式!$AG611)</f>
        <v/>
      </c>
    </row>
    <row r="199" spans="1:14">
      <c r="A199" s="49">
        <v>198</v>
      </c>
      <c r="B199" s="49" t="str">
        <f>IF(男子様式!AL218=0,"",男子様式!AL218)</f>
        <v/>
      </c>
      <c r="C199" s="49" t="str">
        <f>IF(男子様式!$C612="","",IF($B199="@","@",$B199+100000000))</f>
        <v/>
      </c>
      <c r="D199" s="49" t="str">
        <f>IF(B199="","",CONCATENATE(E199," (",男子様式!AO218,")"))</f>
        <v/>
      </c>
      <c r="E199" s="49" t="str">
        <f>IF($C199="","",VLOOKUP(B199,男子様式!$C$21:$F$620,2,FALSE))</f>
        <v/>
      </c>
      <c r="F199" s="49" t="str">
        <f>IF(男子様式!AL218=0,"",VLOOKUP(男子様式!AL218,男子様式!C218:$V$620,5,FALSE))</f>
        <v/>
      </c>
      <c r="G199" s="49" t="str">
        <f>IF(B199="","",CONCATENATE(男子様式!AP218," (",男子様式!AO218,")"))</f>
        <v/>
      </c>
      <c r="H199" s="49" t="str">
        <f t="shared" si="6"/>
        <v/>
      </c>
      <c r="I199" s="51" t="str">
        <f>IF($C199="","",VLOOKUP(基本登録情報!$C$7,登録データ!$I$3:$L$100,3,FALSE))</f>
        <v/>
      </c>
      <c r="J199" s="51" t="str">
        <f>IF(B199="","",VLOOKUP(男子様式!AQ218,登録データ!$AM$2:$AN$48,2,FALSE))</f>
        <v/>
      </c>
      <c r="K199" s="49" t="str">
        <f t="shared" si="7"/>
        <v/>
      </c>
      <c r="L199" s="49" t="str">
        <f>IF(男子様式!$AG612="","",男子様式!$AG612)</f>
        <v/>
      </c>
      <c r="M199" s="49" t="str">
        <f>IF(男子様式!$AG613="","",男子様式!$AG613)</f>
        <v/>
      </c>
      <c r="N199" s="49" t="str">
        <f>IF(男子様式!$AG614="","",男子様式!$AG614)</f>
        <v/>
      </c>
    </row>
    <row r="200" spans="1:14">
      <c r="A200" s="49">
        <v>199</v>
      </c>
      <c r="B200" s="49" t="str">
        <f>IF(男子様式!AL219=0,"",男子様式!AL219)</f>
        <v/>
      </c>
      <c r="C200" s="49" t="str">
        <f>IF(男子様式!$C615="","",IF($B200="@","@",$B200+100000000))</f>
        <v/>
      </c>
      <c r="D200" s="49" t="str">
        <f>IF(B200="","",CONCATENATE(E200," (",男子様式!AO219,")"))</f>
        <v/>
      </c>
      <c r="E200" s="49" t="str">
        <f>IF($C200="","",VLOOKUP(B200,男子様式!$C$21:$F$620,2,FALSE))</f>
        <v/>
      </c>
      <c r="F200" s="49" t="str">
        <f>IF(男子様式!AL219=0,"",VLOOKUP(男子様式!AL219,男子様式!C219:$V$620,5,FALSE))</f>
        <v/>
      </c>
      <c r="G200" s="49" t="str">
        <f>IF(B200="","",CONCATENATE(男子様式!AP219," (",男子様式!AO219,")"))</f>
        <v/>
      </c>
      <c r="H200" s="49" t="str">
        <f t="shared" si="6"/>
        <v/>
      </c>
      <c r="I200" s="51" t="str">
        <f>IF($C200="","",VLOOKUP(基本登録情報!$C$7,登録データ!$I$3:$L$100,3,FALSE))</f>
        <v/>
      </c>
      <c r="J200" s="51" t="str">
        <f>IF(B200="","",VLOOKUP(男子様式!AQ219,登録データ!$AM$2:$AN$48,2,FALSE))</f>
        <v/>
      </c>
      <c r="K200" s="49" t="str">
        <f t="shared" si="7"/>
        <v/>
      </c>
      <c r="L200" s="49" t="str">
        <f>IF(男子様式!$AG615="","",男子様式!$AG615)</f>
        <v/>
      </c>
      <c r="M200" s="49" t="str">
        <f>IF(男子様式!$AG616="","",男子様式!$AG616)</f>
        <v/>
      </c>
      <c r="N200" s="49" t="str">
        <f>IF(男子様式!$AG617="","",男子様式!$AG617)</f>
        <v/>
      </c>
    </row>
    <row r="201" spans="1:14">
      <c r="A201" s="49">
        <v>200</v>
      </c>
      <c r="B201" s="49" t="str">
        <f>IF(男子様式!AL220=0,"",男子様式!AL220)</f>
        <v/>
      </c>
      <c r="C201" s="49" t="str">
        <f>IF(男子様式!$C618="","",IF($B201="@","@",$B201+100000000))</f>
        <v/>
      </c>
      <c r="D201" s="49" t="str">
        <f>IF(B201="","",CONCATENATE(E201," (",男子様式!AO220,")"))</f>
        <v/>
      </c>
      <c r="E201" s="49" t="str">
        <f>IF($C201="","",VLOOKUP(B201,男子様式!$C$21:$F$620,2,FALSE))</f>
        <v/>
      </c>
      <c r="F201" s="49" t="str">
        <f>IF(男子様式!AL220=0,"",VLOOKUP(男子様式!AL220,男子様式!C220:$V$620,5,FALSE))</f>
        <v/>
      </c>
      <c r="G201" s="49" t="str">
        <f>IF(B201="","",CONCATENATE(男子様式!AP220," (",男子様式!AO220,")"))</f>
        <v/>
      </c>
      <c r="H201" s="49" t="str">
        <f t="shared" si="6"/>
        <v/>
      </c>
      <c r="I201" s="51" t="str">
        <f>IF($C201="","",VLOOKUP(基本登録情報!$C$7,登録データ!$I$3:$L$100,3,FALSE))</f>
        <v/>
      </c>
      <c r="J201" s="51" t="str">
        <f>IF(B201="","",VLOOKUP(男子様式!AQ220,登録データ!$AM$2:$AN$48,2,FALSE))</f>
        <v/>
      </c>
      <c r="K201" s="49" t="str">
        <f t="shared" si="7"/>
        <v/>
      </c>
      <c r="L201" s="49" t="str">
        <f>IF(男子様式!$AG618="","",男子様式!$AG618)</f>
        <v/>
      </c>
      <c r="M201" s="49" t="str">
        <f>IF(男子様式!$AG619="","",男子様式!$AG619)</f>
        <v/>
      </c>
      <c r="N201" s="49" t="str">
        <f>IF(男子様式!$AG620="","",男子様式!$AG620)</f>
        <v/>
      </c>
    </row>
    <row r="202" spans="1:14">
      <c r="A202" s="49">
        <v>201</v>
      </c>
      <c r="B202" s="49" t="str">
        <f>IF(男子様式!AL221=0,"",男子様式!AL221)</f>
        <v/>
      </c>
      <c r="D202" s="49" t="str">
        <f>IF(B202="","",CONCATENATE(E202," (",男子様式!AO221,")"))</f>
        <v/>
      </c>
      <c r="E202" s="49" t="str">
        <f>IF($C202="","",VLOOKUP(B202,男子様式!$C$21:$F$620,2,FALSE))</f>
        <v/>
      </c>
      <c r="F202" s="49" t="str">
        <f>IF(男子様式!AL221=0,"",VLOOKUP(男子様式!AL221,男子様式!C221:$V$620,5,FALSE))</f>
        <v/>
      </c>
      <c r="G202" s="49" t="str">
        <f>IF(B202="","",CONCATENATE(男子様式!AP221," (",男子様式!AO221,")"))</f>
        <v/>
      </c>
      <c r="I202" s="51" t="str">
        <f>IF($C202="","",VLOOKUP(基本登録情報!$C$7,登録データ!$I$3:$L$100,3,FALSE))</f>
        <v/>
      </c>
      <c r="J202" s="51" t="str">
        <f>IF(B202="","",VLOOKUP(男子様式!AQ221,登録データ!$AM$2:$AN$48,2,FALSE))</f>
        <v/>
      </c>
    </row>
    <row r="203" spans="1:14">
      <c r="A203" s="49">
        <v>202</v>
      </c>
      <c r="B203" s="49" t="str">
        <f>IF(男子様式!AL222=0,"",男子様式!AL222)</f>
        <v/>
      </c>
      <c r="D203" s="49" t="str">
        <f>IF(B203="","",CONCATENATE(E203," (",男子様式!AO222,")"))</f>
        <v/>
      </c>
      <c r="E203" s="49" t="str">
        <f>IF($C203="","",VLOOKUP(B203,男子様式!$C$21:$F$620,2,FALSE))</f>
        <v/>
      </c>
      <c r="F203" s="49" t="str">
        <f>IF(男子様式!AL222=0,"",VLOOKUP(男子様式!AL222,男子様式!C222:$V$620,5,FALSE))</f>
        <v/>
      </c>
      <c r="G203" s="49" t="str">
        <f>IF(B203="","",CONCATENATE(男子様式!AP222," (",男子様式!AO222,")"))</f>
        <v/>
      </c>
      <c r="I203" s="51" t="str">
        <f>IF($C203="","",VLOOKUP(基本登録情報!$C$7,登録データ!$I$3:$L$100,3,FALSE))</f>
        <v/>
      </c>
      <c r="J203" s="51" t="str">
        <f>IF(B203="","",VLOOKUP(男子様式!AQ222,登録データ!$AM$2:$AN$48,2,FALSE))</f>
        <v/>
      </c>
    </row>
    <row r="204" spans="1:14">
      <c r="A204" s="49">
        <v>203</v>
      </c>
      <c r="B204" s="49" t="str">
        <f>IF(男子様式!AL223=0,"",男子様式!AL223)</f>
        <v/>
      </c>
      <c r="D204" s="49" t="str">
        <f>IF(B204="","",CONCATENATE(E204," (",男子様式!AO223,")"))</f>
        <v/>
      </c>
      <c r="E204" s="49" t="str">
        <f>IF($C204="","",VLOOKUP(B204,男子様式!$C$21:$F$620,2,FALSE))</f>
        <v/>
      </c>
      <c r="F204" s="49" t="str">
        <f>IF(男子様式!AL223=0,"",VLOOKUP(男子様式!AL223,男子様式!C223:$V$620,5,FALSE))</f>
        <v/>
      </c>
      <c r="G204" s="49" t="str">
        <f>IF(B204="","",CONCATENATE(男子様式!AP223," (",男子様式!AO223,")"))</f>
        <v/>
      </c>
      <c r="I204" s="51" t="str">
        <f>IF($C204="","",VLOOKUP(基本登録情報!$C$7,登録データ!$I$3:$L$100,3,FALSE))</f>
        <v/>
      </c>
      <c r="J204" s="51" t="str">
        <f>IF(B204="","",VLOOKUP(男子様式!AQ223,登録データ!$AM$2:$AN$48,2,FALSE))</f>
        <v/>
      </c>
    </row>
    <row r="205" spans="1:14">
      <c r="A205" s="49">
        <v>204</v>
      </c>
      <c r="B205" s="49" t="str">
        <f>IF(男子様式!AL224=0,"",男子様式!AL224)</f>
        <v/>
      </c>
      <c r="D205" s="49" t="str">
        <f>IF(B205="","",CONCATENATE(E205," (",男子様式!AO224,")"))</f>
        <v/>
      </c>
      <c r="E205" s="49" t="str">
        <f>IF($C205="","",VLOOKUP(B205,男子様式!$C$21:$F$620,2,FALSE))</f>
        <v/>
      </c>
      <c r="F205" s="49" t="str">
        <f>IF(男子様式!AL224=0,"",VLOOKUP(男子様式!AL224,男子様式!C224:$V$620,5,FALSE))</f>
        <v/>
      </c>
      <c r="G205" s="49" t="str">
        <f>IF(B205="","",CONCATENATE(男子様式!AP224," (",男子様式!AO224,")"))</f>
        <v/>
      </c>
      <c r="I205" s="51" t="str">
        <f>IF($C205="","",VLOOKUP(基本登録情報!$C$7,登録データ!$I$3:$L$100,3,FALSE))</f>
        <v/>
      </c>
      <c r="J205" s="51" t="str">
        <f>IF(B205="","",VLOOKUP(男子様式!AQ224,登録データ!$AM$2:$AN$48,2,FALSE))</f>
        <v/>
      </c>
    </row>
    <row r="206" spans="1:14">
      <c r="A206" s="49">
        <v>205</v>
      </c>
      <c r="B206" s="49" t="str">
        <f>IF(男子様式!AL225=0,"",男子様式!AL225)</f>
        <v/>
      </c>
      <c r="D206" s="49" t="str">
        <f>IF(B206="","",CONCATENATE(E206," (",男子様式!AO225,")"))</f>
        <v/>
      </c>
      <c r="E206" s="49" t="str">
        <f>IF($C206="","",VLOOKUP(B206,男子様式!$C$21:$F$620,2,FALSE))</f>
        <v/>
      </c>
      <c r="F206" s="49" t="str">
        <f>IF(男子様式!AL225=0,"",VLOOKUP(男子様式!AL225,男子様式!C225:$V$620,5,FALSE))</f>
        <v/>
      </c>
      <c r="G206" s="49" t="str">
        <f>IF(B206="","",CONCATENATE(男子様式!AP225," (",男子様式!AO225,")"))</f>
        <v/>
      </c>
      <c r="I206" s="51" t="str">
        <f>IF($C206="","",VLOOKUP(基本登録情報!$C$7,登録データ!$I$3:$L$100,3,FALSE))</f>
        <v/>
      </c>
      <c r="J206" s="51" t="str">
        <f>IF(B206="","",VLOOKUP(男子様式!AQ225,登録データ!$AM$2:$AN$48,2,FALSE))</f>
        <v/>
      </c>
    </row>
    <row r="207" spans="1:14">
      <c r="A207" s="49">
        <v>206</v>
      </c>
      <c r="B207" s="49" t="str">
        <f>IF(男子様式!AL226=0,"",男子様式!AL226)</f>
        <v/>
      </c>
      <c r="D207" s="49" t="str">
        <f>IF(B207="","",CONCATENATE(E207," (",男子様式!AO226,")"))</f>
        <v/>
      </c>
      <c r="E207" s="49" t="str">
        <f>IF($C207="","",VLOOKUP(B207,男子様式!$C$21:$F$620,2,FALSE))</f>
        <v/>
      </c>
      <c r="F207" s="49" t="str">
        <f>IF(男子様式!AL226=0,"",VLOOKUP(男子様式!AL226,男子様式!C226:$V$620,5,FALSE))</f>
        <v/>
      </c>
      <c r="G207" s="49" t="str">
        <f>IF(B207="","",CONCATENATE(男子様式!AP226," (",男子様式!AO226,")"))</f>
        <v/>
      </c>
      <c r="I207" s="51" t="str">
        <f>IF($C207="","",VLOOKUP(基本登録情報!$C$7,登録データ!$I$3:$L$100,3,FALSE))</f>
        <v/>
      </c>
      <c r="J207" s="51" t="str">
        <f>IF(B207="","",VLOOKUP(男子様式!AQ226,登録データ!$AM$2:$AN$48,2,FALSE))</f>
        <v/>
      </c>
    </row>
    <row r="208" spans="1:14">
      <c r="A208" s="49">
        <v>207</v>
      </c>
      <c r="B208" s="49" t="str">
        <f>IF(男子様式!AL227=0,"",男子様式!AL227)</f>
        <v/>
      </c>
      <c r="D208" s="49" t="str">
        <f>IF(B208="","",CONCATENATE(E208," (",男子様式!AO227,")"))</f>
        <v/>
      </c>
      <c r="E208" s="49" t="str">
        <f>IF($C208="","",VLOOKUP(B208,男子様式!$C$21:$F$620,2,FALSE))</f>
        <v/>
      </c>
      <c r="F208" s="49" t="str">
        <f>IF(男子様式!AL227=0,"",VLOOKUP(男子様式!AL227,男子様式!C227:$V$620,5,FALSE))</f>
        <v/>
      </c>
      <c r="G208" s="49" t="str">
        <f>IF(B208="","",CONCATENATE(男子様式!AP227," (",男子様式!AO227,")"))</f>
        <v/>
      </c>
      <c r="I208" s="51" t="str">
        <f>IF($C208="","",VLOOKUP(基本登録情報!$C$7,登録データ!$I$3:$L$100,3,FALSE))</f>
        <v/>
      </c>
      <c r="J208" s="51" t="str">
        <f>IF(B208="","",VLOOKUP(男子様式!AQ227,登録データ!$AM$2:$AN$48,2,FALSE))</f>
        <v/>
      </c>
    </row>
    <row r="209" spans="1:10">
      <c r="A209" s="49">
        <v>208</v>
      </c>
      <c r="B209" s="49" t="str">
        <f>IF(男子様式!AL228=0,"",男子様式!AL228)</f>
        <v/>
      </c>
      <c r="D209" s="49" t="str">
        <f>IF(B209="","",CONCATENATE(E209," (",男子様式!AO228,")"))</f>
        <v/>
      </c>
      <c r="E209" s="49" t="str">
        <f>IF($C209="","",VLOOKUP(B209,男子様式!$C$21:$F$620,2,FALSE))</f>
        <v/>
      </c>
      <c r="F209" s="49" t="str">
        <f>IF(男子様式!AL228=0,"",VLOOKUP(男子様式!AL228,男子様式!C228:$V$620,5,FALSE))</f>
        <v/>
      </c>
      <c r="G209" s="49" t="str">
        <f>IF(B209="","",CONCATENATE(男子様式!AP228," (",男子様式!AO228,")"))</f>
        <v/>
      </c>
      <c r="I209" s="51" t="str">
        <f>IF($C209="","",VLOOKUP(基本登録情報!$C$7,登録データ!$I$3:$L$100,3,FALSE))</f>
        <v/>
      </c>
      <c r="J209" s="51" t="str">
        <f>IF(B209="","",VLOOKUP(男子様式!AQ228,登録データ!$AM$2:$AN$48,2,FALSE))</f>
        <v/>
      </c>
    </row>
    <row r="210" spans="1:10">
      <c r="A210" s="49">
        <v>209</v>
      </c>
      <c r="B210" s="49" t="str">
        <f>IF(男子様式!AL229=0,"",男子様式!AL229)</f>
        <v/>
      </c>
      <c r="D210" s="49" t="str">
        <f>IF(B210="","",CONCATENATE(E210," (",男子様式!AO229,")"))</f>
        <v/>
      </c>
      <c r="E210" s="49" t="str">
        <f>IF($C210="","",VLOOKUP(B210,男子様式!$C$21:$F$620,2,FALSE))</f>
        <v/>
      </c>
      <c r="F210" s="49" t="str">
        <f>IF(男子様式!AL229=0,"",VLOOKUP(男子様式!AL229,男子様式!C229:$V$620,5,FALSE))</f>
        <v/>
      </c>
      <c r="G210" s="49" t="str">
        <f>IF(B210="","",CONCATENATE(男子様式!AP229," (",男子様式!AO229,")"))</f>
        <v/>
      </c>
      <c r="I210" s="51" t="str">
        <f>IF($C210="","",VLOOKUP(基本登録情報!$C$7,登録データ!$I$3:$L$100,3,FALSE))</f>
        <v/>
      </c>
      <c r="J210" s="51" t="str">
        <f>IF(B210="","",VLOOKUP(男子様式!AQ229,登録データ!$AM$2:$AN$48,2,FALSE))</f>
        <v/>
      </c>
    </row>
    <row r="211" spans="1:10">
      <c r="A211" s="49">
        <v>210</v>
      </c>
      <c r="B211" s="49" t="str">
        <f>IF(男子様式!AL230=0,"",男子様式!AL230)</f>
        <v/>
      </c>
      <c r="D211" s="49" t="str">
        <f>IF(B211="","",CONCATENATE(E211," (",男子様式!AO230,")"))</f>
        <v/>
      </c>
      <c r="E211" s="49" t="str">
        <f>IF($C211="","",VLOOKUP(B211,男子様式!$C$21:$F$620,2,FALSE))</f>
        <v/>
      </c>
      <c r="F211" s="49" t="str">
        <f>IF(男子様式!AL230=0,"",VLOOKUP(男子様式!AL230,男子様式!C230:$V$620,5,FALSE))</f>
        <v/>
      </c>
      <c r="G211" s="49" t="str">
        <f>IF(B211="","",CONCATENATE(男子様式!AP230," (",男子様式!AO230,")"))</f>
        <v/>
      </c>
      <c r="I211" s="51" t="str">
        <f>IF($C211="","",VLOOKUP(基本登録情報!$C$7,登録データ!$I$3:$L$100,3,FALSE))</f>
        <v/>
      </c>
      <c r="J211" s="51" t="str">
        <f>IF(B211="","",VLOOKUP(男子様式!AQ230,登録データ!$AM$2:$AN$48,2,FALSE))</f>
        <v/>
      </c>
    </row>
    <row r="212" spans="1:10">
      <c r="A212" s="49">
        <v>211</v>
      </c>
      <c r="B212" s="49" t="str">
        <f>IF(男子様式!AL231=0,"",男子様式!AL231)</f>
        <v/>
      </c>
      <c r="D212" s="49" t="str">
        <f>IF(B212="","",CONCATENATE(E212," (",男子様式!AO231,")"))</f>
        <v/>
      </c>
      <c r="E212" s="49" t="str">
        <f>IF($C212="","",VLOOKUP(B212,男子様式!$C$21:$F$620,2,FALSE))</f>
        <v/>
      </c>
      <c r="F212" s="49" t="str">
        <f>IF(男子様式!AL231=0,"",VLOOKUP(男子様式!AL231,男子様式!C231:$V$620,5,FALSE))</f>
        <v/>
      </c>
      <c r="G212" s="49" t="str">
        <f>IF(B212="","",CONCATENATE(男子様式!AP231," (",男子様式!AO231,")"))</f>
        <v/>
      </c>
      <c r="I212" s="51" t="str">
        <f>IF($C212="","",VLOOKUP(基本登録情報!$C$7,登録データ!$I$3:$L$100,3,FALSE))</f>
        <v/>
      </c>
      <c r="J212" s="51" t="str">
        <f>IF(B212="","",VLOOKUP(男子様式!AQ231,登録データ!$AM$2:$AN$48,2,FALSE))</f>
        <v/>
      </c>
    </row>
    <row r="213" spans="1:10">
      <c r="A213" s="49">
        <v>212</v>
      </c>
      <c r="B213" s="49" t="str">
        <f>IF(男子様式!AL232=0,"",男子様式!AL232)</f>
        <v/>
      </c>
      <c r="D213" s="49" t="str">
        <f>IF(B213="","",CONCATENATE(E213," (",男子様式!AO232,")"))</f>
        <v/>
      </c>
      <c r="E213" s="49" t="str">
        <f>IF($C213="","",VLOOKUP(B213,男子様式!$C$21:$F$620,2,FALSE))</f>
        <v/>
      </c>
      <c r="F213" s="49" t="str">
        <f>IF(男子様式!AL232=0,"",VLOOKUP(男子様式!AL232,男子様式!C232:$V$620,5,FALSE))</f>
        <v/>
      </c>
      <c r="G213" s="49" t="str">
        <f>IF(B213="","",CONCATENATE(男子様式!AP232," (",男子様式!AO232,")"))</f>
        <v/>
      </c>
      <c r="I213" s="51" t="str">
        <f>IF($C213="","",VLOOKUP(基本登録情報!$C$7,登録データ!$I$3:$L$100,3,FALSE))</f>
        <v/>
      </c>
      <c r="J213" s="51" t="str">
        <f>IF(B213="","",VLOOKUP(男子様式!AQ232,登録データ!$AM$2:$AN$48,2,FALSE))</f>
        <v/>
      </c>
    </row>
    <row r="214" spans="1:10">
      <c r="A214" s="49">
        <v>213</v>
      </c>
      <c r="B214" s="49" t="str">
        <f>IF(男子様式!AL233=0,"",男子様式!AL233)</f>
        <v/>
      </c>
      <c r="D214" s="49" t="str">
        <f>IF(B214="","",CONCATENATE(E214," (",男子様式!AO233,")"))</f>
        <v/>
      </c>
      <c r="E214" s="49" t="str">
        <f>IF($C214="","",VLOOKUP(B214,男子様式!$C$21:$F$620,2,FALSE))</f>
        <v/>
      </c>
      <c r="F214" s="49" t="str">
        <f>IF(男子様式!AL233=0,"",VLOOKUP(男子様式!AL233,男子様式!C233:$V$620,5,FALSE))</f>
        <v/>
      </c>
      <c r="G214" s="49" t="str">
        <f>IF(B214="","",CONCATENATE(男子様式!AP233," (",男子様式!AO233,")"))</f>
        <v/>
      </c>
      <c r="I214" s="51" t="str">
        <f>IF($C214="","",VLOOKUP(基本登録情報!$C$7,登録データ!$I$3:$L$100,3,FALSE))</f>
        <v/>
      </c>
      <c r="J214" s="51" t="str">
        <f>IF(B214="","",VLOOKUP(男子様式!AQ233,登録データ!$AM$2:$AN$48,2,FALSE))</f>
        <v/>
      </c>
    </row>
    <row r="215" spans="1:10">
      <c r="A215" s="49">
        <v>214</v>
      </c>
      <c r="B215" s="49" t="str">
        <f>IF(男子様式!AL234=0,"",男子様式!AL234)</f>
        <v/>
      </c>
      <c r="D215" s="49" t="str">
        <f>IF(B215="","",CONCATENATE(E215," (",男子様式!AO234,")"))</f>
        <v/>
      </c>
      <c r="E215" s="49" t="str">
        <f>IF($C215="","",VLOOKUP(B215,男子様式!$C$21:$F$620,2,FALSE))</f>
        <v/>
      </c>
      <c r="F215" s="49" t="str">
        <f>IF(男子様式!AL234=0,"",VLOOKUP(男子様式!AL234,男子様式!C234:$V$620,5,FALSE))</f>
        <v/>
      </c>
      <c r="G215" s="49" t="str">
        <f>IF(B215="","",CONCATENATE(男子様式!AP234," (",男子様式!AO234,")"))</f>
        <v/>
      </c>
      <c r="I215" s="51" t="str">
        <f>IF($C215="","",VLOOKUP(基本登録情報!$C$7,登録データ!$I$3:$L$100,3,FALSE))</f>
        <v/>
      </c>
      <c r="J215" s="51" t="str">
        <f>IF(B215="","",VLOOKUP(男子様式!AQ234,登録データ!$AM$2:$AN$48,2,FALSE))</f>
        <v/>
      </c>
    </row>
    <row r="216" spans="1:10">
      <c r="A216" s="49">
        <v>215</v>
      </c>
      <c r="B216" s="49" t="str">
        <f>IF(男子様式!AL235=0,"",男子様式!AL235)</f>
        <v/>
      </c>
      <c r="D216" s="49" t="str">
        <f>IF(B216="","",CONCATENATE(E216," (",男子様式!AO235,")"))</f>
        <v/>
      </c>
      <c r="E216" s="49" t="str">
        <f>IF($C216="","",VLOOKUP(B216,男子様式!$C$21:$F$620,2,FALSE))</f>
        <v/>
      </c>
      <c r="F216" s="49" t="str">
        <f>IF(男子様式!AL235=0,"",VLOOKUP(男子様式!AL235,男子様式!C235:$V$620,5,FALSE))</f>
        <v/>
      </c>
      <c r="G216" s="49" t="str">
        <f>IF(B216="","",CONCATENATE(男子様式!AP235," (",男子様式!AO235,")"))</f>
        <v/>
      </c>
      <c r="I216" s="51" t="str">
        <f>IF($C216="","",VLOOKUP(基本登録情報!$C$7,登録データ!$I$3:$L$100,3,FALSE))</f>
        <v/>
      </c>
      <c r="J216" s="51" t="str">
        <f>IF(B216="","",VLOOKUP(男子様式!AQ235,登録データ!$AM$2:$AN$48,2,FALSE))</f>
        <v/>
      </c>
    </row>
    <row r="217" spans="1:10">
      <c r="A217" s="49">
        <v>216</v>
      </c>
      <c r="B217" s="49" t="str">
        <f>IF(男子様式!AL236=0,"",男子様式!AL236)</f>
        <v/>
      </c>
      <c r="D217" s="49" t="str">
        <f>IF(B217="","",CONCATENATE(E217," (",男子様式!AO236,")"))</f>
        <v/>
      </c>
      <c r="E217" s="49" t="str">
        <f>IF($C217="","",VLOOKUP(B217,男子様式!$C$21:$F$620,2,FALSE))</f>
        <v/>
      </c>
      <c r="F217" s="49" t="str">
        <f>IF(男子様式!AL236=0,"",VLOOKUP(男子様式!AL236,男子様式!C236:$V$620,5,FALSE))</f>
        <v/>
      </c>
      <c r="G217" s="49" t="str">
        <f>IF(B217="","",CONCATENATE(男子様式!AP236," (",男子様式!AO236,")"))</f>
        <v/>
      </c>
      <c r="I217" s="51" t="str">
        <f>IF($C217="","",VLOOKUP(基本登録情報!$C$7,登録データ!$I$3:$L$100,3,FALSE))</f>
        <v/>
      </c>
      <c r="J217" s="51" t="str">
        <f>IF(B217="","",VLOOKUP(男子様式!AQ236,登録データ!$AM$2:$AN$48,2,FALSE))</f>
        <v/>
      </c>
    </row>
    <row r="218" spans="1:10">
      <c r="A218" s="49">
        <v>217</v>
      </c>
      <c r="B218" s="49" t="str">
        <f>IF(男子様式!AL237=0,"",男子様式!AL237)</f>
        <v/>
      </c>
      <c r="D218" s="49" t="str">
        <f>IF(B218="","",CONCATENATE(E218," (",男子様式!AO237,")"))</f>
        <v/>
      </c>
      <c r="E218" s="49" t="str">
        <f>IF($C218="","",VLOOKUP(B218,男子様式!$C$21:$F$620,2,FALSE))</f>
        <v/>
      </c>
      <c r="F218" s="49" t="str">
        <f>IF(男子様式!AL237=0,"",VLOOKUP(男子様式!AL237,男子様式!C237:$V$620,5,FALSE))</f>
        <v/>
      </c>
      <c r="G218" s="49" t="str">
        <f>IF(B218="","",CONCATENATE(男子様式!AP237," (",男子様式!AO237,")"))</f>
        <v/>
      </c>
      <c r="I218" s="51" t="str">
        <f>IF($C218="","",VLOOKUP(基本登録情報!$C$7,登録データ!$I$3:$L$100,3,FALSE))</f>
        <v/>
      </c>
      <c r="J218" s="51" t="str">
        <f>IF(B218="","",VLOOKUP(男子様式!AQ237,登録データ!$AM$2:$AN$48,2,FALSE))</f>
        <v/>
      </c>
    </row>
    <row r="219" spans="1:10">
      <c r="A219" s="49">
        <v>218</v>
      </c>
      <c r="B219" s="49" t="str">
        <f>IF(男子様式!AL238=0,"",男子様式!AL238)</f>
        <v/>
      </c>
      <c r="D219" s="49" t="str">
        <f>IF(B219="","",CONCATENATE(E219," (",男子様式!AO238,")"))</f>
        <v/>
      </c>
      <c r="E219" s="49" t="str">
        <f>IF($C219="","",VLOOKUP(B219,男子様式!$C$21:$F$620,2,FALSE))</f>
        <v/>
      </c>
      <c r="F219" s="49" t="str">
        <f>IF(男子様式!AL238=0,"",VLOOKUP(男子様式!AL238,男子様式!C238:$V$620,5,FALSE))</f>
        <v/>
      </c>
      <c r="G219" s="49" t="str">
        <f>IF(B219="","",CONCATENATE(男子様式!AP238," (",男子様式!AO238,")"))</f>
        <v/>
      </c>
      <c r="I219" s="51" t="str">
        <f>IF($C219="","",VLOOKUP(基本登録情報!$C$7,登録データ!$I$3:$L$100,3,FALSE))</f>
        <v/>
      </c>
      <c r="J219" s="51" t="str">
        <f>IF(B219="","",VLOOKUP(男子様式!AQ238,登録データ!$AM$2:$AN$48,2,FALSE))</f>
        <v/>
      </c>
    </row>
    <row r="220" spans="1:10">
      <c r="A220" s="49">
        <v>219</v>
      </c>
      <c r="B220" s="49" t="str">
        <f>IF(男子様式!AL239=0,"",男子様式!AL239)</f>
        <v/>
      </c>
      <c r="D220" s="49" t="str">
        <f>IF(B220="","",CONCATENATE(E220," (",男子様式!AO239,")"))</f>
        <v/>
      </c>
      <c r="E220" s="49" t="str">
        <f>IF($C220="","",VLOOKUP(B220,男子様式!$C$21:$F$620,2,FALSE))</f>
        <v/>
      </c>
      <c r="F220" s="49" t="str">
        <f>IF(男子様式!AL239=0,"",VLOOKUP(男子様式!AL239,男子様式!C239:$V$620,5,FALSE))</f>
        <v/>
      </c>
      <c r="G220" s="49" t="str">
        <f>IF(B220="","",CONCATENATE(男子様式!AP239," (",男子様式!AO239,")"))</f>
        <v/>
      </c>
      <c r="I220" s="51" t="str">
        <f>IF($C220="","",VLOOKUP(基本登録情報!$C$7,登録データ!$I$3:$L$100,3,FALSE))</f>
        <v/>
      </c>
      <c r="J220" s="51" t="str">
        <f>IF(B220="","",VLOOKUP(男子様式!AQ239,登録データ!$AM$2:$AN$48,2,FALSE))</f>
        <v/>
      </c>
    </row>
    <row r="221" spans="1:10">
      <c r="A221" s="49">
        <v>220</v>
      </c>
      <c r="B221" s="49" t="str">
        <f>IF(男子様式!AL240=0,"",男子様式!AL240)</f>
        <v/>
      </c>
      <c r="D221" s="49" t="str">
        <f>IF(B221="","",CONCATENATE(E221," (",男子様式!AO240,")"))</f>
        <v/>
      </c>
      <c r="E221" s="49" t="str">
        <f>IF($C221="","",VLOOKUP(B221,男子様式!$C$21:$F$620,2,FALSE))</f>
        <v/>
      </c>
      <c r="F221" s="49" t="str">
        <f>IF(男子様式!AL240=0,"",VLOOKUP(男子様式!AL240,男子様式!C240:$V$620,5,FALSE))</f>
        <v/>
      </c>
      <c r="G221" s="49" t="str">
        <f>IF(B221="","",CONCATENATE(男子様式!AP240," (",男子様式!AO240,")"))</f>
        <v/>
      </c>
      <c r="I221" s="51" t="str">
        <f>IF($C221="","",VLOOKUP(基本登録情報!$C$7,登録データ!$I$3:$L$100,3,FALSE))</f>
        <v/>
      </c>
      <c r="J221" s="51" t="str">
        <f>IF(B221="","",VLOOKUP(男子様式!AQ240,登録データ!$AM$2:$AN$48,2,FALSE))</f>
        <v/>
      </c>
    </row>
    <row r="222" spans="1:10">
      <c r="A222" s="49">
        <v>221</v>
      </c>
      <c r="B222" s="49" t="str">
        <f>IF(男子様式!AL241=0,"",男子様式!AL241)</f>
        <v/>
      </c>
      <c r="D222" s="49" t="str">
        <f>IF(B222="","",CONCATENATE(E222," (",男子様式!AO241,")"))</f>
        <v/>
      </c>
      <c r="E222" s="49" t="str">
        <f>IF($C222="","",VLOOKUP(B222,男子様式!$C$21:$F$620,2,FALSE))</f>
        <v/>
      </c>
      <c r="F222" s="49" t="str">
        <f>IF(男子様式!AL241=0,"",VLOOKUP(男子様式!AL241,男子様式!C241:$V$620,5,FALSE))</f>
        <v/>
      </c>
      <c r="G222" s="49" t="str">
        <f>IF(B222="","",CONCATENATE(男子様式!AP241," (",男子様式!AO241,")"))</f>
        <v/>
      </c>
      <c r="I222" s="51" t="str">
        <f>IF($C222="","",VLOOKUP(基本登録情報!$C$7,登録データ!$I$3:$L$100,3,FALSE))</f>
        <v/>
      </c>
      <c r="J222" s="51" t="str">
        <f>IF(B222="","",VLOOKUP(男子様式!AQ241,登録データ!$AM$2:$AN$48,2,FALSE))</f>
        <v/>
      </c>
    </row>
    <row r="223" spans="1:10">
      <c r="A223" s="49">
        <v>222</v>
      </c>
      <c r="B223" s="49" t="str">
        <f>IF(男子様式!AL242=0,"",男子様式!AL242)</f>
        <v/>
      </c>
      <c r="D223" s="49" t="str">
        <f>IF(B223="","",CONCATENATE(E223," (",男子様式!AO242,")"))</f>
        <v/>
      </c>
      <c r="E223" s="49" t="str">
        <f>IF($C223="","",VLOOKUP(B223,男子様式!$C$21:$F$620,2,FALSE))</f>
        <v/>
      </c>
      <c r="F223" s="49" t="str">
        <f>IF(男子様式!AL242=0,"",VLOOKUP(男子様式!AL242,男子様式!C242:$V$620,5,FALSE))</f>
        <v/>
      </c>
      <c r="G223" s="49" t="str">
        <f>IF(B223="","",CONCATENATE(男子様式!AP242," (",男子様式!AO242,")"))</f>
        <v/>
      </c>
      <c r="I223" s="51" t="str">
        <f>IF($C223="","",VLOOKUP(基本登録情報!$C$7,登録データ!$I$3:$L$100,3,FALSE))</f>
        <v/>
      </c>
      <c r="J223" s="51" t="str">
        <f>IF(B223="","",VLOOKUP(男子様式!AQ242,登録データ!$AM$2:$AN$48,2,FALSE))</f>
        <v/>
      </c>
    </row>
    <row r="224" spans="1:10">
      <c r="A224" s="49">
        <v>223</v>
      </c>
      <c r="B224" s="49" t="str">
        <f>IF(男子様式!AL243=0,"",男子様式!AL243)</f>
        <v/>
      </c>
      <c r="D224" s="49" t="str">
        <f>IF(B224="","",CONCATENATE(E224," (",男子様式!AO243,")"))</f>
        <v/>
      </c>
      <c r="E224" s="49" t="str">
        <f>IF($C224="","",VLOOKUP(B224,男子様式!$C$21:$F$620,2,FALSE))</f>
        <v/>
      </c>
      <c r="F224" s="49" t="str">
        <f>IF(男子様式!AL243=0,"",VLOOKUP(男子様式!AL243,男子様式!C243:$V$620,5,FALSE))</f>
        <v/>
      </c>
      <c r="G224" s="49" t="str">
        <f>IF(B224="","",CONCATENATE(男子様式!AP243," (",男子様式!AO243,")"))</f>
        <v/>
      </c>
      <c r="I224" s="51" t="str">
        <f>IF($C224="","",VLOOKUP(基本登録情報!$C$7,登録データ!$I$3:$L$100,3,FALSE))</f>
        <v/>
      </c>
      <c r="J224" s="51" t="str">
        <f>IF(B224="","",VLOOKUP(男子様式!AQ243,登録データ!$AM$2:$AN$48,2,FALSE))</f>
        <v/>
      </c>
    </row>
    <row r="225" spans="1:10">
      <c r="A225" s="49">
        <v>224</v>
      </c>
      <c r="B225" s="49" t="str">
        <f>IF(男子様式!AL244=0,"",男子様式!AL244)</f>
        <v/>
      </c>
      <c r="D225" s="49" t="str">
        <f>IF(B225="","",CONCATENATE(E225," (",男子様式!AO244,")"))</f>
        <v/>
      </c>
      <c r="E225" s="49" t="str">
        <f>IF($C225="","",VLOOKUP(B225,男子様式!$C$21:$F$620,2,FALSE))</f>
        <v/>
      </c>
      <c r="F225" s="49" t="str">
        <f>IF(男子様式!AL244=0,"",VLOOKUP(男子様式!AL244,男子様式!C244:$V$620,5,FALSE))</f>
        <v/>
      </c>
      <c r="G225" s="49" t="str">
        <f>IF(B225="","",CONCATENATE(男子様式!AP244," (",男子様式!AO244,")"))</f>
        <v/>
      </c>
      <c r="I225" s="51" t="str">
        <f>IF($C225="","",VLOOKUP(基本登録情報!$C$7,登録データ!$I$3:$L$100,3,FALSE))</f>
        <v/>
      </c>
      <c r="J225" s="51" t="str">
        <f>IF(B225="","",VLOOKUP(男子様式!AQ244,登録データ!$AM$2:$AN$48,2,FALSE))</f>
        <v/>
      </c>
    </row>
    <row r="226" spans="1:10">
      <c r="A226" s="49">
        <v>225</v>
      </c>
      <c r="B226" s="49" t="str">
        <f>IF(男子様式!AL245=0,"",男子様式!AL245)</f>
        <v/>
      </c>
      <c r="D226" s="49" t="str">
        <f>IF(B226="","",CONCATENATE(E226," (",男子様式!AO245,")"))</f>
        <v/>
      </c>
      <c r="E226" s="49" t="str">
        <f>IF($C226="","",VLOOKUP(B226,男子様式!$C$21:$F$620,2,FALSE))</f>
        <v/>
      </c>
      <c r="F226" s="49" t="str">
        <f>IF(男子様式!AL245=0,"",VLOOKUP(男子様式!AL245,男子様式!C245:$V$620,5,FALSE))</f>
        <v/>
      </c>
      <c r="G226" s="49" t="str">
        <f>IF(B226="","",CONCATENATE(男子様式!AP245," (",男子様式!AO245,")"))</f>
        <v/>
      </c>
      <c r="I226" s="51" t="str">
        <f>IF($C226="","",VLOOKUP(基本登録情報!$C$7,登録データ!$I$3:$L$100,3,FALSE))</f>
        <v/>
      </c>
      <c r="J226" s="51" t="str">
        <f>IF(B226="","",VLOOKUP(男子様式!AQ245,登録データ!$AM$2:$AN$48,2,FALSE))</f>
        <v/>
      </c>
    </row>
    <row r="227" spans="1:10">
      <c r="A227" s="49">
        <v>226</v>
      </c>
      <c r="B227" s="49" t="str">
        <f>IF(男子様式!AL246=0,"",男子様式!AL246)</f>
        <v/>
      </c>
      <c r="D227" s="49" t="str">
        <f>IF(B227="","",CONCATENATE(E227," (",男子様式!AO246,")"))</f>
        <v/>
      </c>
      <c r="E227" s="49" t="str">
        <f>IF($C227="","",VLOOKUP(B227,男子様式!$C$21:$F$620,2,FALSE))</f>
        <v/>
      </c>
      <c r="F227" s="49" t="str">
        <f>IF(男子様式!AL246=0,"",VLOOKUP(男子様式!AL246,男子様式!C246:$V$620,5,FALSE))</f>
        <v/>
      </c>
      <c r="G227" s="49" t="str">
        <f>IF(B227="","",CONCATENATE(男子様式!AP246," (",男子様式!AO246,")"))</f>
        <v/>
      </c>
      <c r="I227" s="51" t="str">
        <f>IF($C227="","",VLOOKUP(基本登録情報!$C$7,登録データ!$I$3:$L$100,3,FALSE))</f>
        <v/>
      </c>
      <c r="J227" s="51" t="str">
        <f>IF(B227="","",VLOOKUP(男子様式!AQ246,登録データ!$AM$2:$AN$48,2,FALSE))</f>
        <v/>
      </c>
    </row>
    <row r="228" spans="1:10">
      <c r="J228" s="51"/>
    </row>
    <row r="229" spans="1:10">
      <c r="J229" s="51"/>
    </row>
    <row r="230" spans="1:10">
      <c r="J230" s="51"/>
    </row>
    <row r="231" spans="1:10">
      <c r="J231" s="51"/>
    </row>
    <row r="232" spans="1:10">
      <c r="J232" s="51"/>
    </row>
    <row r="233" spans="1:10">
      <c r="J233" s="51"/>
    </row>
    <row r="234" spans="1:10">
      <c r="J234" s="51"/>
    </row>
    <row r="235" spans="1:10">
      <c r="J235" s="51"/>
    </row>
    <row r="236" spans="1:10">
      <c r="J236" s="51"/>
    </row>
    <row r="237" spans="1:10">
      <c r="J237" s="51"/>
    </row>
    <row r="238" spans="1:10">
      <c r="J238" s="51"/>
    </row>
    <row r="239" spans="1:10">
      <c r="J239" s="51"/>
    </row>
    <row r="240" spans="1:10">
      <c r="J240" s="51"/>
    </row>
    <row r="241" spans="10:10">
      <c r="J241" s="51"/>
    </row>
    <row r="242" spans="10:10">
      <c r="J242" s="51"/>
    </row>
    <row r="243" spans="10:10">
      <c r="J243" s="51"/>
    </row>
    <row r="244" spans="10:10">
      <c r="J244" s="51"/>
    </row>
    <row r="245" spans="10:10">
      <c r="J245" s="51"/>
    </row>
    <row r="246" spans="10:10">
      <c r="J246" s="51"/>
    </row>
    <row r="247" spans="10:10">
      <c r="J247" s="51"/>
    </row>
    <row r="248" spans="10:10">
      <c r="J248" s="51"/>
    </row>
    <row r="249" spans="10:10">
      <c r="J249" s="51"/>
    </row>
    <row r="250" spans="10:10">
      <c r="J250" s="51"/>
    </row>
    <row r="251" spans="10:10">
      <c r="J251" s="51"/>
    </row>
    <row r="252" spans="10:10">
      <c r="J252" s="51"/>
    </row>
    <row r="253" spans="10:10">
      <c r="J253" s="51"/>
    </row>
    <row r="254" spans="10:10">
      <c r="J254" s="51"/>
    </row>
    <row r="255" spans="10:10">
      <c r="J255" s="51"/>
    </row>
    <row r="256" spans="10:10">
      <c r="J256" s="51"/>
    </row>
    <row r="257" spans="8:10">
      <c r="J257" s="51"/>
    </row>
    <row r="258" spans="8:10">
      <c r="J258" s="51"/>
    </row>
    <row r="259" spans="8:10">
      <c r="J259" s="51"/>
    </row>
    <row r="260" spans="8:10">
      <c r="J260" s="51"/>
    </row>
    <row r="261" spans="8:10">
      <c r="H261" s="51"/>
    </row>
    <row r="262" spans="8:10">
      <c r="H262" s="51"/>
    </row>
    <row r="263" spans="8:10">
      <c r="H263" s="51"/>
    </row>
    <row r="264" spans="8:10">
      <c r="H264" s="51"/>
    </row>
    <row r="265" spans="8:10">
      <c r="H265" s="51"/>
    </row>
    <row r="266" spans="8:10">
      <c r="H266" s="51"/>
    </row>
    <row r="267" spans="8:10">
      <c r="H267" s="51"/>
    </row>
    <row r="268" spans="8:10">
      <c r="H268" s="51"/>
    </row>
    <row r="269" spans="8:10">
      <c r="H269" s="51"/>
    </row>
    <row r="270" spans="8:10">
      <c r="H270" s="51"/>
    </row>
    <row r="271" spans="8:10">
      <c r="H271" s="51"/>
    </row>
    <row r="272" spans="8:10">
      <c r="H272" s="51"/>
    </row>
    <row r="273" spans="8:8">
      <c r="H273" s="51"/>
    </row>
    <row r="274" spans="8:8">
      <c r="H274" s="51"/>
    </row>
    <row r="275" spans="8:8">
      <c r="H275" s="51"/>
    </row>
    <row r="276" spans="8:8">
      <c r="H276" s="51"/>
    </row>
    <row r="277" spans="8:8">
      <c r="H277" s="51"/>
    </row>
    <row r="278" spans="8:8">
      <c r="H278" s="51"/>
    </row>
    <row r="279" spans="8:8">
      <c r="H279" s="51"/>
    </row>
    <row r="280" spans="8:8">
      <c r="H280" s="51"/>
    </row>
    <row r="281" spans="8:8">
      <c r="H281" s="51"/>
    </row>
    <row r="282" spans="8:8">
      <c r="H282" s="51"/>
    </row>
    <row r="283" spans="8:8">
      <c r="H283" s="51"/>
    </row>
    <row r="284" spans="8:8">
      <c r="H284" s="51"/>
    </row>
    <row r="285" spans="8:8">
      <c r="H285" s="51"/>
    </row>
    <row r="286" spans="8:8">
      <c r="H286" s="51"/>
    </row>
    <row r="287" spans="8:8">
      <c r="H287" s="51"/>
    </row>
    <row r="288" spans="8:8">
      <c r="H288" s="51"/>
    </row>
    <row r="289" spans="8:8">
      <c r="H289" s="51"/>
    </row>
    <row r="290" spans="8:8">
      <c r="H290" s="51"/>
    </row>
    <row r="291" spans="8:8">
      <c r="H291" s="51"/>
    </row>
    <row r="292" spans="8:8">
      <c r="H292" s="51"/>
    </row>
    <row r="293" spans="8:8">
      <c r="H293" s="51"/>
    </row>
    <row r="294" spans="8:8">
      <c r="H294" s="51"/>
    </row>
    <row r="295" spans="8:8">
      <c r="H295" s="51"/>
    </row>
    <row r="296" spans="8:8">
      <c r="H296" s="51"/>
    </row>
    <row r="297" spans="8:8">
      <c r="H297" s="51"/>
    </row>
    <row r="298" spans="8:8">
      <c r="H298" s="51"/>
    </row>
    <row r="299" spans="8:8">
      <c r="H299" s="51"/>
    </row>
    <row r="300" spans="8:8">
      <c r="H300" s="51"/>
    </row>
    <row r="301" spans="8:8">
      <c r="H301" s="51"/>
    </row>
    <row r="302" spans="8:8">
      <c r="H302" s="51"/>
    </row>
    <row r="303" spans="8:8">
      <c r="H303" s="51"/>
    </row>
    <row r="304" spans="8:8">
      <c r="H304" s="51"/>
    </row>
    <row r="305" spans="8:8">
      <c r="H305" s="51"/>
    </row>
    <row r="306" spans="8:8">
      <c r="H306" s="51"/>
    </row>
    <row r="307" spans="8:8">
      <c r="H307" s="51"/>
    </row>
    <row r="308" spans="8:8">
      <c r="H308" s="51"/>
    </row>
    <row r="309" spans="8:8">
      <c r="H309" s="51"/>
    </row>
    <row r="310" spans="8:8">
      <c r="H310" s="51"/>
    </row>
    <row r="311" spans="8:8">
      <c r="H311" s="51"/>
    </row>
    <row r="312" spans="8:8">
      <c r="H312" s="51"/>
    </row>
    <row r="313" spans="8:8">
      <c r="H313" s="51"/>
    </row>
    <row r="314" spans="8:8">
      <c r="H314" s="51"/>
    </row>
    <row r="315" spans="8:8">
      <c r="H315" s="51"/>
    </row>
    <row r="316" spans="8:8">
      <c r="H316" s="51"/>
    </row>
    <row r="317" spans="8:8">
      <c r="H317" s="51"/>
    </row>
    <row r="318" spans="8:8">
      <c r="H318" s="51"/>
    </row>
    <row r="319" spans="8:8">
      <c r="H319" s="51"/>
    </row>
    <row r="320" spans="8:8">
      <c r="H320" s="51"/>
    </row>
    <row r="321" spans="8:8">
      <c r="H321" s="51"/>
    </row>
    <row r="322" spans="8:8">
      <c r="H322" s="51"/>
    </row>
    <row r="323" spans="8:8">
      <c r="H323" s="51"/>
    </row>
    <row r="324" spans="8:8">
      <c r="H324" s="51"/>
    </row>
    <row r="325" spans="8:8">
      <c r="H325" s="51"/>
    </row>
    <row r="326" spans="8:8">
      <c r="H326" s="51"/>
    </row>
    <row r="327" spans="8:8">
      <c r="H327" s="51"/>
    </row>
    <row r="328" spans="8:8">
      <c r="H328" s="51"/>
    </row>
    <row r="329" spans="8:8">
      <c r="H329" s="51"/>
    </row>
    <row r="330" spans="8:8">
      <c r="H330" s="51"/>
    </row>
    <row r="331" spans="8:8">
      <c r="H331" s="51"/>
    </row>
    <row r="332" spans="8:8">
      <c r="H332" s="51"/>
    </row>
    <row r="333" spans="8:8">
      <c r="H333" s="51"/>
    </row>
    <row r="334" spans="8:8">
      <c r="H334" s="51"/>
    </row>
    <row r="335" spans="8:8">
      <c r="H335" s="51"/>
    </row>
    <row r="336" spans="8:8">
      <c r="H336" s="51"/>
    </row>
    <row r="337" spans="8:8">
      <c r="H337" s="51"/>
    </row>
    <row r="338" spans="8:8">
      <c r="H338" s="51"/>
    </row>
    <row r="339" spans="8:8">
      <c r="H339" s="51"/>
    </row>
    <row r="340" spans="8:8">
      <c r="H340" s="51"/>
    </row>
    <row r="341" spans="8:8">
      <c r="H341" s="51"/>
    </row>
    <row r="342" spans="8:8">
      <c r="H342" s="51"/>
    </row>
    <row r="343" spans="8:8">
      <c r="H343" s="51"/>
    </row>
    <row r="344" spans="8:8">
      <c r="H344" s="51"/>
    </row>
    <row r="345" spans="8:8">
      <c r="H345" s="51"/>
    </row>
    <row r="346" spans="8:8">
      <c r="H346" s="51"/>
    </row>
    <row r="347" spans="8:8">
      <c r="H347" s="51"/>
    </row>
    <row r="348" spans="8:8">
      <c r="H348" s="51"/>
    </row>
    <row r="349" spans="8:8">
      <c r="H349" s="51"/>
    </row>
    <row r="350" spans="8:8">
      <c r="H350" s="51"/>
    </row>
    <row r="351" spans="8:8">
      <c r="H351" s="51"/>
    </row>
    <row r="352" spans="8:8">
      <c r="H352" s="51"/>
    </row>
    <row r="353" spans="8:8">
      <c r="H353" s="51"/>
    </row>
    <row r="354" spans="8:8">
      <c r="H354" s="51"/>
    </row>
    <row r="355" spans="8:8">
      <c r="H355" s="51"/>
    </row>
    <row r="356" spans="8:8">
      <c r="H356" s="51"/>
    </row>
    <row r="357" spans="8:8">
      <c r="H357" s="51"/>
    </row>
    <row r="358" spans="8:8">
      <c r="H358" s="51"/>
    </row>
    <row r="359" spans="8:8">
      <c r="H359" s="51"/>
    </row>
    <row r="360" spans="8:8">
      <c r="H360" s="51"/>
    </row>
    <row r="361" spans="8:8">
      <c r="H361" s="51"/>
    </row>
    <row r="362" spans="8:8">
      <c r="H362" s="51"/>
    </row>
    <row r="363" spans="8:8">
      <c r="H363" s="51"/>
    </row>
    <row r="364" spans="8:8">
      <c r="H364" s="51"/>
    </row>
    <row r="365" spans="8:8">
      <c r="H365" s="51"/>
    </row>
    <row r="366" spans="8:8">
      <c r="H366" s="51"/>
    </row>
    <row r="367" spans="8:8">
      <c r="H367" s="51"/>
    </row>
    <row r="368" spans="8:8">
      <c r="H368" s="51"/>
    </row>
    <row r="369" spans="8:8">
      <c r="H369" s="51"/>
    </row>
    <row r="370" spans="8:8">
      <c r="H370" s="51"/>
    </row>
    <row r="371" spans="8:8">
      <c r="H371" s="51"/>
    </row>
    <row r="372" spans="8:8">
      <c r="H372" s="51"/>
    </row>
    <row r="373" spans="8:8">
      <c r="H373" s="51"/>
    </row>
    <row r="374" spans="8:8">
      <c r="H374" s="51"/>
    </row>
    <row r="375" spans="8:8">
      <c r="H375" s="51"/>
    </row>
    <row r="376" spans="8:8">
      <c r="H376" s="51"/>
    </row>
    <row r="377" spans="8:8">
      <c r="H377" s="51"/>
    </row>
    <row r="378" spans="8:8">
      <c r="H378" s="51"/>
    </row>
    <row r="379" spans="8:8">
      <c r="H379" s="51"/>
    </row>
    <row r="380" spans="8:8">
      <c r="H380" s="51"/>
    </row>
    <row r="381" spans="8:8">
      <c r="H381" s="51"/>
    </row>
    <row r="382" spans="8:8">
      <c r="H382" s="51"/>
    </row>
    <row r="383" spans="8:8">
      <c r="H383" s="51"/>
    </row>
    <row r="384" spans="8:8">
      <c r="H384" s="51"/>
    </row>
    <row r="385" spans="8:8">
      <c r="H385" s="51"/>
    </row>
    <row r="386" spans="8:8">
      <c r="H386" s="51"/>
    </row>
    <row r="387" spans="8:8">
      <c r="H387" s="51"/>
    </row>
    <row r="388" spans="8:8">
      <c r="H388" s="51"/>
    </row>
    <row r="389" spans="8:8">
      <c r="H389" s="51"/>
    </row>
    <row r="390" spans="8:8">
      <c r="H390" s="51"/>
    </row>
    <row r="391" spans="8:8">
      <c r="H391" s="51"/>
    </row>
    <row r="392" spans="8:8">
      <c r="H392" s="51"/>
    </row>
    <row r="393" spans="8:8">
      <c r="H393" s="51"/>
    </row>
    <row r="394" spans="8:8">
      <c r="H394" s="51"/>
    </row>
    <row r="395" spans="8:8">
      <c r="H395" s="51"/>
    </row>
    <row r="396" spans="8:8">
      <c r="H396" s="51"/>
    </row>
    <row r="397" spans="8:8">
      <c r="H397" s="51"/>
    </row>
    <row r="398" spans="8:8">
      <c r="H398" s="51"/>
    </row>
    <row r="399" spans="8:8">
      <c r="H399" s="51"/>
    </row>
    <row r="400" spans="8:8">
      <c r="H400" s="51"/>
    </row>
    <row r="401" spans="8:8">
      <c r="H401" s="51"/>
    </row>
    <row r="402" spans="8:8">
      <c r="H402" s="51"/>
    </row>
    <row r="403" spans="8:8">
      <c r="H403" s="51"/>
    </row>
    <row r="404" spans="8:8">
      <c r="H404" s="51"/>
    </row>
    <row r="405" spans="8:8">
      <c r="H405" s="51"/>
    </row>
    <row r="406" spans="8:8">
      <c r="H406" s="51"/>
    </row>
    <row r="407" spans="8:8">
      <c r="H407" s="51"/>
    </row>
    <row r="408" spans="8:8">
      <c r="H408" s="51"/>
    </row>
    <row r="409" spans="8:8">
      <c r="H409" s="51"/>
    </row>
    <row r="410" spans="8:8">
      <c r="H410" s="51"/>
    </row>
    <row r="411" spans="8:8">
      <c r="H411" s="51"/>
    </row>
    <row r="412" spans="8:8">
      <c r="H412" s="51"/>
    </row>
    <row r="413" spans="8:8">
      <c r="H413" s="51"/>
    </row>
    <row r="414" spans="8:8">
      <c r="H414" s="51"/>
    </row>
    <row r="415" spans="8:8">
      <c r="H415" s="51"/>
    </row>
    <row r="416" spans="8:8">
      <c r="H416" s="51"/>
    </row>
    <row r="417" spans="8:8">
      <c r="H417" s="51"/>
    </row>
    <row r="418" spans="8:8">
      <c r="H418" s="51"/>
    </row>
    <row r="419" spans="8:8">
      <c r="H419" s="51"/>
    </row>
    <row r="420" spans="8:8">
      <c r="H420" s="51"/>
    </row>
    <row r="421" spans="8:8">
      <c r="H421" s="51"/>
    </row>
    <row r="422" spans="8:8">
      <c r="H422" s="51"/>
    </row>
    <row r="423" spans="8:8">
      <c r="H423" s="51"/>
    </row>
    <row r="424" spans="8:8">
      <c r="H424" s="51"/>
    </row>
    <row r="425" spans="8:8">
      <c r="H425" s="51"/>
    </row>
    <row r="426" spans="8:8">
      <c r="H426" s="51"/>
    </row>
    <row r="427" spans="8:8">
      <c r="H427" s="51"/>
    </row>
    <row r="428" spans="8:8">
      <c r="H428" s="51"/>
    </row>
    <row r="429" spans="8:8">
      <c r="H429" s="51"/>
    </row>
    <row r="430" spans="8:8">
      <c r="H430" s="51"/>
    </row>
    <row r="431" spans="8:8">
      <c r="H431" s="51"/>
    </row>
    <row r="432" spans="8:8">
      <c r="H432" s="51"/>
    </row>
    <row r="433" spans="8:8">
      <c r="H433" s="51"/>
    </row>
    <row r="434" spans="8:8">
      <c r="H434" s="51"/>
    </row>
    <row r="435" spans="8:8">
      <c r="H435" s="51"/>
    </row>
    <row r="436" spans="8:8">
      <c r="H436" s="51"/>
    </row>
    <row r="437" spans="8:8">
      <c r="H437" s="51"/>
    </row>
    <row r="438" spans="8:8">
      <c r="H438" s="51"/>
    </row>
    <row r="439" spans="8:8">
      <c r="H439" s="51"/>
    </row>
    <row r="440" spans="8:8">
      <c r="H440" s="51"/>
    </row>
    <row r="441" spans="8:8">
      <c r="H441" s="51"/>
    </row>
    <row r="442" spans="8:8">
      <c r="H442" s="51"/>
    </row>
    <row r="443" spans="8:8">
      <c r="H443" s="51"/>
    </row>
    <row r="444" spans="8:8">
      <c r="H444" s="51"/>
    </row>
    <row r="445" spans="8:8">
      <c r="H445" s="51"/>
    </row>
    <row r="446" spans="8:8">
      <c r="H446" s="51"/>
    </row>
    <row r="447" spans="8:8">
      <c r="H447" s="51"/>
    </row>
    <row r="448" spans="8:8">
      <c r="H448" s="51"/>
    </row>
    <row r="449" spans="8:8">
      <c r="H449" s="51"/>
    </row>
    <row r="450" spans="8:8">
      <c r="H450" s="51"/>
    </row>
    <row r="451" spans="8:8">
      <c r="H451" s="51"/>
    </row>
    <row r="452" spans="8:8">
      <c r="H452" s="51"/>
    </row>
    <row r="453" spans="8:8">
      <c r="H453" s="51"/>
    </row>
    <row r="454" spans="8:8">
      <c r="H454" s="51"/>
    </row>
    <row r="455" spans="8:8">
      <c r="H455" s="51"/>
    </row>
    <row r="456" spans="8:8">
      <c r="H456" s="51"/>
    </row>
    <row r="457" spans="8:8">
      <c r="H457" s="51"/>
    </row>
    <row r="458" spans="8:8">
      <c r="H458" s="51"/>
    </row>
    <row r="459" spans="8:8">
      <c r="H459" s="51"/>
    </row>
    <row r="460" spans="8:8">
      <c r="H460" s="51"/>
    </row>
    <row r="461" spans="8:8">
      <c r="H461" s="51"/>
    </row>
    <row r="462" spans="8:8">
      <c r="H462" s="51"/>
    </row>
    <row r="463" spans="8:8">
      <c r="H463" s="51"/>
    </row>
    <row r="464" spans="8:8">
      <c r="H464" s="51"/>
    </row>
    <row r="465" spans="8:8">
      <c r="H465" s="51"/>
    </row>
    <row r="466" spans="8:8">
      <c r="H466" s="51"/>
    </row>
    <row r="467" spans="8:8">
      <c r="H467" s="51"/>
    </row>
    <row r="468" spans="8:8">
      <c r="H468" s="51"/>
    </row>
    <row r="469" spans="8:8">
      <c r="H469" s="51"/>
    </row>
    <row r="470" spans="8:8">
      <c r="H470" s="51"/>
    </row>
    <row r="471" spans="8:8">
      <c r="H471" s="51"/>
    </row>
    <row r="472" spans="8:8">
      <c r="H472" s="51"/>
    </row>
    <row r="473" spans="8:8">
      <c r="H473" s="51"/>
    </row>
    <row r="474" spans="8:8">
      <c r="H474" s="51"/>
    </row>
    <row r="475" spans="8:8">
      <c r="H475" s="51"/>
    </row>
    <row r="476" spans="8:8">
      <c r="H476" s="51"/>
    </row>
    <row r="477" spans="8:8">
      <c r="H477" s="51"/>
    </row>
    <row r="478" spans="8:8">
      <c r="H478" s="51"/>
    </row>
    <row r="479" spans="8:8">
      <c r="H479" s="51"/>
    </row>
    <row r="480" spans="8:8">
      <c r="H480" s="51"/>
    </row>
    <row r="481" spans="8:8">
      <c r="H481" s="51"/>
    </row>
    <row r="482" spans="8:8">
      <c r="H482" s="51"/>
    </row>
    <row r="483" spans="8:8">
      <c r="H483" s="51"/>
    </row>
    <row r="484" spans="8:8">
      <c r="H484" s="51"/>
    </row>
    <row r="485" spans="8:8">
      <c r="H485" s="51"/>
    </row>
    <row r="486" spans="8:8">
      <c r="H486" s="51"/>
    </row>
    <row r="487" spans="8:8">
      <c r="H487" s="51"/>
    </row>
    <row r="488" spans="8:8">
      <c r="H488" s="51"/>
    </row>
    <row r="489" spans="8:8">
      <c r="H489" s="51"/>
    </row>
    <row r="490" spans="8:8">
      <c r="H490" s="51"/>
    </row>
    <row r="491" spans="8:8">
      <c r="H491" s="51"/>
    </row>
    <row r="492" spans="8:8">
      <c r="H492" s="51"/>
    </row>
    <row r="493" spans="8:8">
      <c r="H493" s="51"/>
    </row>
    <row r="494" spans="8:8">
      <c r="H494" s="51"/>
    </row>
    <row r="495" spans="8:8">
      <c r="H495" s="51"/>
    </row>
    <row r="496" spans="8:8">
      <c r="H496" s="51"/>
    </row>
    <row r="497" spans="8:8">
      <c r="H497" s="51"/>
    </row>
    <row r="498" spans="8:8">
      <c r="H498" s="51"/>
    </row>
    <row r="499" spans="8:8">
      <c r="H499" s="51"/>
    </row>
    <row r="500" spans="8:8">
      <c r="H500" s="51"/>
    </row>
    <row r="501" spans="8:8">
      <c r="H501" s="51"/>
    </row>
    <row r="502" spans="8:8">
      <c r="H502" s="51"/>
    </row>
    <row r="503" spans="8:8">
      <c r="H503" s="51"/>
    </row>
    <row r="504" spans="8:8">
      <c r="H504" s="51"/>
    </row>
    <row r="505" spans="8:8">
      <c r="H505" s="51"/>
    </row>
    <row r="506" spans="8:8">
      <c r="H506" s="51"/>
    </row>
    <row r="507" spans="8:8">
      <c r="H507" s="51"/>
    </row>
    <row r="508" spans="8:8">
      <c r="H508" s="51"/>
    </row>
    <row r="509" spans="8:8">
      <c r="H509" s="51"/>
    </row>
    <row r="510" spans="8:8">
      <c r="H510" s="51"/>
    </row>
    <row r="511" spans="8:8">
      <c r="H511" s="51"/>
    </row>
    <row r="512" spans="8:8">
      <c r="H512" s="51"/>
    </row>
    <row r="513" spans="8:8">
      <c r="H513" s="51"/>
    </row>
    <row r="514" spans="8:8">
      <c r="H514" s="51"/>
    </row>
    <row r="515" spans="8:8">
      <c r="H515" s="51"/>
    </row>
    <row r="516" spans="8:8">
      <c r="H516" s="51"/>
    </row>
    <row r="517" spans="8:8">
      <c r="H517" s="51"/>
    </row>
    <row r="518" spans="8:8">
      <c r="H518" s="51"/>
    </row>
    <row r="519" spans="8:8">
      <c r="H519" s="51"/>
    </row>
    <row r="520" spans="8:8">
      <c r="H520" s="51"/>
    </row>
    <row r="521" spans="8:8">
      <c r="H521" s="51"/>
    </row>
    <row r="522" spans="8:8">
      <c r="H522" s="51"/>
    </row>
    <row r="523" spans="8:8">
      <c r="H523" s="51"/>
    </row>
    <row r="524" spans="8:8">
      <c r="H524" s="51"/>
    </row>
    <row r="525" spans="8:8">
      <c r="H525" s="51"/>
    </row>
    <row r="526" spans="8:8">
      <c r="H526" s="51"/>
    </row>
    <row r="527" spans="8:8">
      <c r="H527" s="51"/>
    </row>
    <row r="528" spans="8:8">
      <c r="H528" s="51"/>
    </row>
    <row r="529" spans="8:8">
      <c r="H529" s="51"/>
    </row>
    <row r="530" spans="8:8">
      <c r="H530" s="51"/>
    </row>
    <row r="531" spans="8:8">
      <c r="H531" s="51"/>
    </row>
    <row r="532" spans="8:8">
      <c r="H532" s="51"/>
    </row>
    <row r="533" spans="8:8">
      <c r="H533" s="51"/>
    </row>
    <row r="534" spans="8:8">
      <c r="H534" s="51"/>
    </row>
    <row r="535" spans="8:8">
      <c r="H535" s="51"/>
    </row>
    <row r="536" spans="8:8">
      <c r="H536" s="51"/>
    </row>
    <row r="537" spans="8:8">
      <c r="H537" s="51"/>
    </row>
    <row r="538" spans="8:8">
      <c r="H538" s="51"/>
    </row>
    <row r="539" spans="8:8">
      <c r="H539" s="51"/>
    </row>
    <row r="540" spans="8:8">
      <c r="H540" s="51"/>
    </row>
    <row r="541" spans="8:8">
      <c r="H541" s="51"/>
    </row>
    <row r="542" spans="8:8">
      <c r="H542" s="51"/>
    </row>
    <row r="543" spans="8:8">
      <c r="H543" s="51"/>
    </row>
    <row r="544" spans="8:8">
      <c r="H544" s="51"/>
    </row>
    <row r="545" spans="8:8">
      <c r="H545" s="51"/>
    </row>
    <row r="546" spans="8:8">
      <c r="H546" s="51"/>
    </row>
    <row r="547" spans="8:8">
      <c r="H547" s="51"/>
    </row>
    <row r="548" spans="8:8">
      <c r="H548" s="51"/>
    </row>
    <row r="549" spans="8:8">
      <c r="H549" s="51"/>
    </row>
    <row r="550" spans="8:8">
      <c r="H550" s="51"/>
    </row>
    <row r="551" spans="8:8">
      <c r="H551" s="51"/>
    </row>
    <row r="552" spans="8:8">
      <c r="H552" s="51"/>
    </row>
    <row r="553" spans="8:8">
      <c r="H553" s="51"/>
    </row>
    <row r="554" spans="8:8">
      <c r="H554" s="51"/>
    </row>
    <row r="555" spans="8:8">
      <c r="H555" s="51"/>
    </row>
    <row r="556" spans="8:8">
      <c r="H556" s="51"/>
    </row>
    <row r="557" spans="8:8">
      <c r="H557" s="51"/>
    </row>
    <row r="558" spans="8:8">
      <c r="H558" s="51"/>
    </row>
    <row r="559" spans="8:8">
      <c r="H559" s="51"/>
    </row>
    <row r="560" spans="8:8">
      <c r="H560" s="51"/>
    </row>
    <row r="561" spans="8:8">
      <c r="H561" s="51"/>
    </row>
    <row r="562" spans="8:8">
      <c r="H562" s="51"/>
    </row>
    <row r="563" spans="8:8">
      <c r="H563" s="51"/>
    </row>
    <row r="564" spans="8:8">
      <c r="H564" s="51"/>
    </row>
    <row r="565" spans="8:8">
      <c r="H565" s="51"/>
    </row>
    <row r="566" spans="8:8">
      <c r="H566" s="51"/>
    </row>
    <row r="567" spans="8:8">
      <c r="H567" s="51"/>
    </row>
    <row r="568" spans="8:8">
      <c r="H568" s="51"/>
    </row>
    <row r="569" spans="8:8">
      <c r="H569" s="51"/>
    </row>
    <row r="570" spans="8:8">
      <c r="H570" s="51"/>
    </row>
    <row r="571" spans="8:8">
      <c r="H571" s="51"/>
    </row>
    <row r="572" spans="8:8">
      <c r="H572" s="51"/>
    </row>
    <row r="573" spans="8:8">
      <c r="H573" s="51"/>
    </row>
    <row r="574" spans="8:8">
      <c r="H574" s="51"/>
    </row>
    <row r="575" spans="8:8">
      <c r="H575" s="51"/>
    </row>
    <row r="576" spans="8:8">
      <c r="H576" s="51"/>
    </row>
    <row r="577" spans="8:8">
      <c r="H577" s="51"/>
    </row>
    <row r="578" spans="8:8">
      <c r="H578" s="51"/>
    </row>
    <row r="579" spans="8:8">
      <c r="H579" s="51"/>
    </row>
    <row r="580" spans="8:8">
      <c r="H580" s="51"/>
    </row>
    <row r="581" spans="8:8">
      <c r="H581" s="51"/>
    </row>
    <row r="582" spans="8:8">
      <c r="H582" s="51"/>
    </row>
    <row r="583" spans="8:8">
      <c r="H583" s="51"/>
    </row>
    <row r="584" spans="8:8">
      <c r="H584" s="51"/>
    </row>
    <row r="585" spans="8:8">
      <c r="H585" s="51"/>
    </row>
    <row r="586" spans="8:8">
      <c r="H586" s="51"/>
    </row>
    <row r="587" spans="8:8">
      <c r="H587" s="51"/>
    </row>
    <row r="588" spans="8:8">
      <c r="H588" s="51"/>
    </row>
    <row r="589" spans="8:8">
      <c r="H589" s="51"/>
    </row>
    <row r="590" spans="8:8">
      <c r="H590" s="51"/>
    </row>
    <row r="591" spans="8:8">
      <c r="H591" s="51"/>
    </row>
    <row r="592" spans="8:8">
      <c r="H592" s="51"/>
    </row>
    <row r="593" spans="4:8">
      <c r="H593" s="51"/>
    </row>
    <row r="594" spans="4:8">
      <c r="H594" s="51"/>
    </row>
    <row r="595" spans="4:8">
      <c r="H595" s="51"/>
    </row>
    <row r="596" spans="4:8">
      <c r="H596" s="51"/>
    </row>
    <row r="597" spans="4:8">
      <c r="H597" s="51"/>
    </row>
    <row r="598" spans="4:8">
      <c r="H598" s="51"/>
    </row>
    <row r="599" spans="4:8">
      <c r="H599" s="51"/>
    </row>
    <row r="600" spans="4:8">
      <c r="H600" s="51"/>
    </row>
    <row r="601" spans="4:8">
      <c r="H601" s="51"/>
    </row>
    <row r="602" spans="4:8">
      <c r="H602" s="51"/>
    </row>
    <row r="603" spans="4:8">
      <c r="H603" s="51"/>
    </row>
    <row r="604" spans="4:8">
      <c r="H604" s="51"/>
    </row>
    <row r="605" spans="4:8">
      <c r="H605" s="51"/>
    </row>
    <row r="606" spans="4:8">
      <c r="D606" s="49" t="str">
        <f>IF($C606="","",CONCATENATE(男子様式!$D625," ",男子様式!$J625))</f>
        <v/>
      </c>
      <c r="H606" s="51" t="str">
        <f>IF($C606="","",VLOOKUP(基本登録情報!$C$7,登録データ!$I$3:$L$100,3,FALSE))</f>
        <v/>
      </c>
    </row>
    <row r="607" spans="4:8">
      <c r="D607" s="49" t="str">
        <f>IF($C607="","",CONCATENATE(男子様式!$D626," ",男子様式!$J626))</f>
        <v/>
      </c>
      <c r="H607" s="51" t="str">
        <f>IF($C607="","",VLOOKUP(基本登録情報!$C$7,登録データ!$I$3:$L$100,3,FALSE))</f>
        <v/>
      </c>
    </row>
    <row r="608" spans="4:8">
      <c r="D608" s="49" t="str">
        <f>IF($C608="","",CONCATENATE(男子様式!$D627," ",男子様式!$J627))</f>
        <v/>
      </c>
      <c r="H608" s="51" t="str">
        <f>IF($C608="","",VLOOKUP(基本登録情報!$C$7,登録データ!$I$3:$L$100,3,FALSE))</f>
        <v/>
      </c>
    </row>
    <row r="609" spans="4:8">
      <c r="D609" s="49" t="str">
        <f>IF($C609="","",CONCATENATE(男子様式!$D628," ",男子様式!$J628))</f>
        <v/>
      </c>
      <c r="H609" s="51" t="str">
        <f>IF($C609="","",VLOOKUP(基本登録情報!$C$7,登録データ!$I$3:$L$100,3,FALSE))</f>
        <v/>
      </c>
    </row>
    <row r="610" spans="4:8">
      <c r="D610" s="49" t="str">
        <f>IF($C610="","",CONCATENATE(男子様式!$D629," ",男子様式!$J629))</f>
        <v/>
      </c>
      <c r="H610" s="51" t="str">
        <f>IF($C610="","",VLOOKUP(基本登録情報!$C$7,登録データ!$I$3:$L$100,3,FALSE))</f>
        <v/>
      </c>
    </row>
    <row r="611" spans="4:8">
      <c r="D611" s="49" t="str">
        <f>IF($C611="","",CONCATENATE(男子様式!$D630," ",男子様式!$J630))</f>
        <v/>
      </c>
      <c r="H611" s="51" t="str">
        <f>IF($C611="","",VLOOKUP(基本登録情報!$C$7,登録データ!$I$3:$L$100,3,FALSE))</f>
        <v/>
      </c>
    </row>
    <row r="612" spans="4:8">
      <c r="D612" s="49" t="str">
        <f>IF($C612="","",CONCATENATE(男子様式!$D631," ",男子様式!$J631))</f>
        <v/>
      </c>
      <c r="H612" s="51" t="str">
        <f>IF($C612="","",VLOOKUP(基本登録情報!$C$7,登録データ!$I$3:$L$100,3,FALSE))</f>
        <v/>
      </c>
    </row>
    <row r="613" spans="4:8">
      <c r="D613" s="49" t="str">
        <f>IF($C613="","",CONCATENATE(男子様式!$D632," ",男子様式!$J632))</f>
        <v/>
      </c>
      <c r="H613" s="51" t="str">
        <f>IF($C613="","",VLOOKUP(基本登録情報!$C$7,登録データ!$I$3:$L$100,3,FALSE))</f>
        <v/>
      </c>
    </row>
    <row r="614" spans="4:8">
      <c r="D614" s="49" t="str">
        <f>IF($C614="","",CONCATENATE(男子様式!$D633," ",男子様式!$J633))</f>
        <v/>
      </c>
      <c r="H614" s="51" t="str">
        <f>IF($C614="","",VLOOKUP(基本登録情報!$C$7,登録データ!$I$3:$L$100,3,FALSE))</f>
        <v/>
      </c>
    </row>
    <row r="615" spans="4:8">
      <c r="D615" s="49" t="str">
        <f>IF($C615="","",CONCATENATE(男子様式!$D634," ",男子様式!$J634))</f>
        <v/>
      </c>
      <c r="H615" s="51" t="str">
        <f>IF($C615="","",VLOOKUP(基本登録情報!$C$7,登録データ!$I$3:$L$100,3,FALSE))</f>
        <v/>
      </c>
    </row>
    <row r="616" spans="4:8">
      <c r="D616" s="49" t="str">
        <f>IF($C616="","",CONCATENATE(男子様式!$D635," ",男子様式!$J635))</f>
        <v/>
      </c>
      <c r="H616" s="51" t="str">
        <f>IF($C616="","",VLOOKUP(基本登録情報!$C$7,登録データ!$I$3:$L$100,3,FALSE))</f>
        <v/>
      </c>
    </row>
    <row r="617" spans="4:8">
      <c r="D617" s="49" t="str">
        <f>IF($C617="","",CONCATENATE(男子様式!$D636," ",男子様式!$J636))</f>
        <v/>
      </c>
      <c r="H617" s="51" t="str">
        <f>IF($C617="","",VLOOKUP(基本登録情報!$C$7,登録データ!$I$3:$L$100,3,FALSE))</f>
        <v/>
      </c>
    </row>
    <row r="618" spans="4:8">
      <c r="D618" s="49" t="str">
        <f>IF($C618="","",CONCATENATE(男子様式!$D637," ",男子様式!$J637))</f>
        <v/>
      </c>
      <c r="H618" s="51" t="str">
        <f>IF($C618="","",VLOOKUP(基本登録情報!$C$7,登録データ!$I$3:$L$100,3,FALSE))</f>
        <v/>
      </c>
    </row>
    <row r="619" spans="4:8">
      <c r="D619" s="49" t="str">
        <f>IF($C619="","",CONCATENATE(男子様式!$D638," ",男子様式!$J638))</f>
        <v/>
      </c>
      <c r="H619" s="51" t="str">
        <f>IF($C619="","",VLOOKUP(基本登録情報!$C$7,登録データ!$I$3:$L$100,3,FALSE))</f>
        <v/>
      </c>
    </row>
    <row r="620" spans="4:8">
      <c r="D620" s="49" t="str">
        <f>IF($C620="","",CONCATENATE(男子様式!$D639," ",男子様式!$J639))</f>
        <v/>
      </c>
      <c r="H620" s="51" t="str">
        <f>IF($C620="","",VLOOKUP(基本登録情報!$C$7,登録データ!$I$3:$L$100,3,FALSE))</f>
        <v/>
      </c>
    </row>
    <row r="621" spans="4:8">
      <c r="D621" s="49" t="str">
        <f>IF($C621="","",CONCATENATE(男子様式!$D640," ",男子様式!$J640))</f>
        <v/>
      </c>
      <c r="H621" s="51" t="str">
        <f>IF($C621="","",VLOOKUP(基本登録情報!$C$7,登録データ!$I$3:$L$100,3,FALSE))</f>
        <v/>
      </c>
    </row>
    <row r="622" spans="4:8">
      <c r="D622" s="49" t="str">
        <f>IF($C622="","",CONCATENATE(男子様式!$D641," ",男子様式!$J641))</f>
        <v/>
      </c>
      <c r="H622" s="51" t="str">
        <f>IF($C622="","",VLOOKUP(基本登録情報!$C$7,登録データ!$I$3:$L$100,3,FALSE))</f>
        <v/>
      </c>
    </row>
    <row r="623" spans="4:8">
      <c r="D623" s="49" t="str">
        <f>IF($C623="","",CONCATENATE(男子様式!$D642," ",男子様式!$J642))</f>
        <v/>
      </c>
      <c r="H623" s="51" t="str">
        <f>IF($C623="","",VLOOKUP(基本登録情報!$C$7,登録データ!$I$3:$L$100,3,FALSE))</f>
        <v/>
      </c>
    </row>
    <row r="624" spans="4:8">
      <c r="D624" s="49" t="str">
        <f>IF($C624="","",CONCATENATE(男子様式!$D643," ",男子様式!$J643))</f>
        <v/>
      </c>
      <c r="H624" s="51" t="str">
        <f>IF($C624="","",VLOOKUP(基本登録情報!$C$7,登録データ!$I$3:$L$100,3,FALSE))</f>
        <v/>
      </c>
    </row>
    <row r="625" spans="4:8">
      <c r="D625" s="49" t="str">
        <f>IF($C625="","",CONCATENATE(男子様式!$D644," ",男子様式!$J644))</f>
        <v/>
      </c>
      <c r="H625" s="51" t="str">
        <f>IF($C625="","",VLOOKUP(基本登録情報!$C$7,登録データ!$I$3:$L$100,3,FALSE))</f>
        <v/>
      </c>
    </row>
    <row r="626" spans="4:8">
      <c r="D626" s="49" t="str">
        <f>IF($C626="","",CONCATENATE(男子様式!$D645," ",男子様式!$J645))</f>
        <v/>
      </c>
      <c r="H626" s="51" t="str">
        <f>IF($C626="","",VLOOKUP(基本登録情報!$C$7,登録データ!$I$3:$L$100,3,FALSE))</f>
        <v/>
      </c>
    </row>
    <row r="627" spans="4:8">
      <c r="D627" s="49" t="str">
        <f>IF($C627="","",CONCATENATE(男子様式!$D646," ",男子様式!$J646))</f>
        <v/>
      </c>
      <c r="H627" s="51" t="str">
        <f>IF($C627="","",VLOOKUP(基本登録情報!$C$7,登録データ!$I$3:$L$100,3,FALSE))</f>
        <v/>
      </c>
    </row>
    <row r="628" spans="4:8">
      <c r="D628" s="49" t="str">
        <f>IF($C628="","",CONCATENATE(男子様式!$D647," ",男子様式!$J647))</f>
        <v/>
      </c>
      <c r="H628" s="51" t="str">
        <f>IF($C628="","",VLOOKUP(基本登録情報!$C$7,登録データ!$I$3:$L$100,3,FALSE))</f>
        <v/>
      </c>
    </row>
    <row r="629" spans="4:8">
      <c r="D629" s="49" t="str">
        <f>IF($C629="","",CONCATENATE(男子様式!$D648," ",男子様式!$J648))</f>
        <v/>
      </c>
      <c r="H629" s="51" t="str">
        <f>IF($C629="","",VLOOKUP(基本登録情報!$C$7,登録データ!$I$3:$L$100,3,FALSE))</f>
        <v/>
      </c>
    </row>
    <row r="630" spans="4:8">
      <c r="D630" s="49" t="str">
        <f>IF($C630="","",CONCATENATE(男子様式!$D649," ",男子様式!$J649))</f>
        <v/>
      </c>
      <c r="H630" s="51" t="str">
        <f>IF($C630="","",VLOOKUP(基本登録情報!$C$7,登録データ!$I$3:$L$100,3,FALSE))</f>
        <v/>
      </c>
    </row>
    <row r="631" spans="4:8">
      <c r="D631" s="49" t="str">
        <f>IF($C631="","",CONCATENATE(男子様式!$D650," ",男子様式!$J650))</f>
        <v/>
      </c>
      <c r="H631" s="51" t="str">
        <f>IF($C631="","",VLOOKUP(基本登録情報!$C$7,登録データ!$I$3:$L$100,3,FALSE))</f>
        <v/>
      </c>
    </row>
    <row r="632" spans="4:8">
      <c r="D632" s="49" t="str">
        <f>IF($C632="","",CONCATENATE(男子様式!$D651," ",男子様式!$J651))</f>
        <v/>
      </c>
      <c r="H632" s="51" t="str">
        <f>IF($C632="","",VLOOKUP(基本登録情報!$C$7,登録データ!$I$3:$L$100,3,FALSE))</f>
        <v/>
      </c>
    </row>
    <row r="633" spans="4:8">
      <c r="D633" s="49" t="str">
        <f>IF($C633="","",CONCATENATE(男子様式!$D652," ",男子様式!$J652))</f>
        <v/>
      </c>
      <c r="H633" s="51" t="str">
        <f>IF($C633="","",VLOOKUP(基本登録情報!$C$7,登録データ!$I$3:$L$100,3,FALSE))</f>
        <v/>
      </c>
    </row>
    <row r="634" spans="4:8">
      <c r="D634" s="49" t="str">
        <f>IF($C634="","",CONCATENATE(男子様式!$D653," ",男子様式!$J653))</f>
        <v/>
      </c>
      <c r="H634" s="51" t="str">
        <f>IF($C634="","",VLOOKUP(基本登録情報!$C$7,登録データ!$I$3:$L$100,3,FALSE))</f>
        <v/>
      </c>
    </row>
    <row r="635" spans="4:8">
      <c r="D635" s="49" t="str">
        <f>IF($C635="","",CONCATENATE(男子様式!$D654," ",男子様式!$J654))</f>
        <v/>
      </c>
      <c r="H635" s="51" t="str">
        <f>IF($C635="","",VLOOKUP(基本登録情報!$C$7,登録データ!$I$3:$L$100,3,FALSE))</f>
        <v/>
      </c>
    </row>
    <row r="636" spans="4:8">
      <c r="D636" s="49" t="str">
        <f>IF($C636="","",CONCATENATE(男子様式!$D655," ",男子様式!$J655))</f>
        <v/>
      </c>
      <c r="H636" s="51" t="str">
        <f>IF($C636="","",VLOOKUP(基本登録情報!$C$7,登録データ!$I$3:$L$100,3,FALSE))</f>
        <v/>
      </c>
    </row>
    <row r="637" spans="4:8">
      <c r="D637" s="49" t="str">
        <f>IF($C637="","",CONCATENATE(男子様式!$D656," ",男子様式!$J656))</f>
        <v/>
      </c>
      <c r="H637" s="51" t="str">
        <f>IF($C637="","",VLOOKUP(基本登録情報!$C$7,登録データ!$I$3:$L$100,3,FALSE))</f>
        <v/>
      </c>
    </row>
    <row r="638" spans="4:8">
      <c r="D638" s="49" t="str">
        <f>IF($C638="","",CONCATENATE(男子様式!$D657," ",男子様式!$J657))</f>
        <v/>
      </c>
      <c r="H638" s="51" t="str">
        <f>IF($C638="","",VLOOKUP(基本登録情報!$C$7,登録データ!$I$3:$L$100,3,FALSE))</f>
        <v/>
      </c>
    </row>
    <row r="639" spans="4:8">
      <c r="D639" s="49" t="str">
        <f>IF($C639="","",CONCATENATE(男子様式!$D658," ",男子様式!$J658))</f>
        <v/>
      </c>
      <c r="H639" s="51" t="str">
        <f>IF($C639="","",VLOOKUP(基本登録情報!$C$7,登録データ!$I$3:$L$100,3,FALSE))</f>
        <v/>
      </c>
    </row>
    <row r="640" spans="4:8">
      <c r="D640" s="49" t="str">
        <f>IF($C640="","",CONCATENATE(男子様式!$D659," ",男子様式!$J659))</f>
        <v/>
      </c>
      <c r="H640" s="51" t="str">
        <f>IF($C640="","",VLOOKUP(基本登録情報!$C$7,登録データ!$I$3:$L$100,3,FALSE))</f>
        <v/>
      </c>
    </row>
    <row r="641" spans="4:8">
      <c r="D641" s="49" t="str">
        <f>IF($C641="","",CONCATENATE(男子様式!$D660," ",男子様式!$J660))</f>
        <v/>
      </c>
      <c r="H641" s="51" t="str">
        <f>IF($C641="","",VLOOKUP(基本登録情報!$C$7,登録データ!$I$3:$L$100,3,FALSE))</f>
        <v/>
      </c>
    </row>
    <row r="642" spans="4:8">
      <c r="D642" s="49" t="str">
        <f>IF($C642="","",CONCATENATE(男子様式!$D661," ",男子様式!$J661))</f>
        <v/>
      </c>
      <c r="H642" s="51" t="str">
        <f>IF($C642="","",VLOOKUP(基本登録情報!$C$7,登録データ!$I$3:$L$100,3,FALSE))</f>
        <v/>
      </c>
    </row>
    <row r="643" spans="4:8">
      <c r="D643" s="49" t="str">
        <f>IF($C643="","",CONCATENATE(男子様式!$D662," ",男子様式!$J662))</f>
        <v/>
      </c>
      <c r="H643" s="51" t="str">
        <f>IF($C643="","",VLOOKUP(基本登録情報!$C$7,登録データ!$I$3:$L$100,3,FALSE))</f>
        <v/>
      </c>
    </row>
    <row r="644" spans="4:8">
      <c r="D644" s="49" t="str">
        <f>IF($C644="","",CONCATENATE(男子様式!$D663," ",男子様式!$J663))</f>
        <v/>
      </c>
      <c r="H644" s="51" t="str">
        <f>IF($C644="","",VLOOKUP(基本登録情報!$C$7,登録データ!$I$3:$L$100,3,FALSE))</f>
        <v/>
      </c>
    </row>
    <row r="645" spans="4:8">
      <c r="D645" s="49" t="str">
        <f>IF($C645="","",CONCATENATE(男子様式!$D664," ",男子様式!$J664))</f>
        <v/>
      </c>
      <c r="H645" s="51" t="str">
        <f>IF($C645="","",VLOOKUP(基本登録情報!$C$7,登録データ!$I$3:$L$100,3,FALSE))</f>
        <v/>
      </c>
    </row>
    <row r="646" spans="4:8">
      <c r="D646" s="49" t="str">
        <f>IF($C646="","",CONCATENATE(男子様式!$D665," ",男子様式!$J665))</f>
        <v/>
      </c>
      <c r="H646" s="51" t="str">
        <f>IF($C646="","",VLOOKUP(基本登録情報!$C$7,登録データ!$I$3:$L$100,3,FALSE))</f>
        <v/>
      </c>
    </row>
    <row r="647" spans="4:8">
      <c r="D647" s="49" t="str">
        <f>IF($C647="","",CONCATENATE(男子様式!$D666," ",男子様式!$J666))</f>
        <v/>
      </c>
      <c r="H647" s="51" t="str">
        <f>IF($C647="","",VLOOKUP(基本登録情報!$C$7,登録データ!$I$3:$L$100,3,FALSE))</f>
        <v/>
      </c>
    </row>
    <row r="648" spans="4:8">
      <c r="D648" s="49" t="str">
        <f>IF($C648="","",CONCATENATE(男子様式!$D667," ",男子様式!$J667))</f>
        <v/>
      </c>
      <c r="H648" s="51" t="str">
        <f>IF($C648="","",VLOOKUP(基本登録情報!$C$7,登録データ!$I$3:$L$100,3,FALSE))</f>
        <v/>
      </c>
    </row>
    <row r="649" spans="4:8">
      <c r="D649" s="49" t="str">
        <f>IF($C649="","",CONCATENATE(男子様式!$D668," ",男子様式!$J668))</f>
        <v/>
      </c>
      <c r="H649" s="51" t="str">
        <f>IF($C649="","",VLOOKUP(基本登録情報!$C$7,登録データ!$I$3:$L$100,3,FALSE))</f>
        <v/>
      </c>
    </row>
    <row r="650" spans="4:8">
      <c r="D650" s="49" t="str">
        <f>IF($C650="","",CONCATENATE(男子様式!$D669," ",男子様式!$J669))</f>
        <v/>
      </c>
      <c r="H650" s="51" t="str">
        <f>IF($C650="","",VLOOKUP(基本登録情報!$C$7,登録データ!$I$3:$L$100,3,FALSE))</f>
        <v/>
      </c>
    </row>
    <row r="651" spans="4:8">
      <c r="D651" s="49" t="str">
        <f>IF($C651="","",CONCATENATE(男子様式!$D670," ",男子様式!$J670))</f>
        <v/>
      </c>
      <c r="H651" s="51" t="str">
        <f>IF($C651="","",VLOOKUP(基本登録情報!$C$7,登録データ!$I$3:$L$100,3,FALSE))</f>
        <v/>
      </c>
    </row>
    <row r="652" spans="4:8">
      <c r="D652" s="49" t="str">
        <f>IF($C652="","",CONCATENATE(男子様式!$D671," ",男子様式!$J671))</f>
        <v/>
      </c>
      <c r="H652" s="51" t="str">
        <f>IF($C652="","",VLOOKUP(基本登録情報!$C$7,登録データ!$I$3:$L$100,3,FALSE))</f>
        <v/>
      </c>
    </row>
    <row r="653" spans="4:8">
      <c r="D653" s="49" t="str">
        <f>IF($C653="","",CONCATENATE(男子様式!$D672," ",男子様式!$J672))</f>
        <v/>
      </c>
      <c r="H653" s="51" t="str">
        <f>IF($C653="","",VLOOKUP(基本登録情報!$C$7,登録データ!$I$3:$L$100,3,FALSE))</f>
        <v/>
      </c>
    </row>
    <row r="654" spans="4:8">
      <c r="D654" s="49" t="str">
        <f>IF($C654="","",CONCATENATE(男子様式!$D673," ",男子様式!$J673))</f>
        <v/>
      </c>
      <c r="H654" s="51" t="str">
        <f>IF($C654="","",VLOOKUP(基本登録情報!$C$7,登録データ!$I$3:$L$100,3,FALSE))</f>
        <v/>
      </c>
    </row>
    <row r="655" spans="4:8">
      <c r="D655" s="49" t="str">
        <f>IF($C655="","",CONCATENATE(男子様式!$D674," ",男子様式!$J674))</f>
        <v/>
      </c>
      <c r="H655" s="51" t="str">
        <f>IF($C655="","",VLOOKUP(基本登録情報!$C$7,登録データ!$I$3:$L$100,3,FALSE))</f>
        <v/>
      </c>
    </row>
    <row r="656" spans="4:8">
      <c r="D656" s="49" t="str">
        <f>IF($C656="","",CONCATENATE(男子様式!$D675," ",男子様式!$J675))</f>
        <v/>
      </c>
      <c r="H656" s="51" t="str">
        <f>IF($C656="","",VLOOKUP(基本登録情報!$C$7,登録データ!$I$3:$L$100,3,FALSE))</f>
        <v/>
      </c>
    </row>
    <row r="657" spans="4:8">
      <c r="D657" s="49" t="str">
        <f>IF($C657="","",CONCATENATE(男子様式!$D676," ",男子様式!$J676))</f>
        <v/>
      </c>
      <c r="H657" s="51" t="str">
        <f>IF($C657="","",VLOOKUP(基本登録情報!$C$7,登録データ!$I$3:$L$100,3,FALSE))</f>
        <v/>
      </c>
    </row>
    <row r="658" spans="4:8">
      <c r="D658" s="49" t="str">
        <f>IF($C658="","",CONCATENATE(男子様式!$D677," ",男子様式!$J677))</f>
        <v/>
      </c>
      <c r="H658" s="51" t="str">
        <f>IF($C658="","",VLOOKUP(基本登録情報!$C$7,登録データ!$I$3:$L$100,3,FALSE))</f>
        <v/>
      </c>
    </row>
    <row r="659" spans="4:8">
      <c r="D659" s="49" t="str">
        <f>IF($C659="","",CONCATENATE(男子様式!$D678," ",男子様式!$J678))</f>
        <v/>
      </c>
      <c r="H659" s="51" t="str">
        <f>IF($C659="","",VLOOKUP(基本登録情報!$C$7,登録データ!$I$3:$L$100,3,FALSE))</f>
        <v/>
      </c>
    </row>
    <row r="660" spans="4:8">
      <c r="D660" s="49" t="str">
        <f>IF($C660="","",CONCATENATE(男子様式!$D679," ",男子様式!$J679))</f>
        <v/>
      </c>
      <c r="H660" s="51" t="str">
        <f>IF($C660="","",VLOOKUP(基本登録情報!$C$7,登録データ!$I$3:$L$100,3,FALSE))</f>
        <v/>
      </c>
    </row>
    <row r="661" spans="4:8">
      <c r="D661" s="49" t="str">
        <f>IF($C661="","",CONCATENATE(男子様式!$D680," ",男子様式!$J680))</f>
        <v/>
      </c>
      <c r="H661" s="51" t="str">
        <f>IF($C661="","",VLOOKUP(基本登録情報!$C$7,登録データ!$I$3:$L$100,3,FALSE))</f>
        <v/>
      </c>
    </row>
    <row r="662" spans="4:8">
      <c r="D662" s="49" t="str">
        <f>IF($C662="","",CONCATENATE(男子様式!$D681," ",男子様式!$J681))</f>
        <v/>
      </c>
      <c r="H662" s="51" t="str">
        <f>IF($C662="","",VLOOKUP(基本登録情報!$C$7,登録データ!$I$3:$L$100,3,FALSE))</f>
        <v/>
      </c>
    </row>
    <row r="663" spans="4:8">
      <c r="D663" s="49" t="str">
        <f>IF($C663="","",CONCATENATE(男子様式!$D682," ",男子様式!$J682))</f>
        <v/>
      </c>
      <c r="H663" s="51" t="str">
        <f>IF($C663="","",VLOOKUP(基本登録情報!$C$7,登録データ!$I$3:$L$100,3,FALSE))</f>
        <v/>
      </c>
    </row>
    <row r="664" spans="4:8">
      <c r="D664" s="49" t="str">
        <f>IF($C664="","",CONCATENATE(男子様式!$D683," ",男子様式!$J683))</f>
        <v/>
      </c>
      <c r="H664" s="51" t="str">
        <f>IF($C664="","",VLOOKUP(基本登録情報!$C$7,登録データ!$I$3:$L$100,3,FALSE))</f>
        <v/>
      </c>
    </row>
    <row r="665" spans="4:8">
      <c r="D665" s="49" t="str">
        <f>IF($C665="","",CONCATENATE(男子様式!$D684," ",男子様式!$J684))</f>
        <v/>
      </c>
      <c r="H665" s="51" t="str">
        <f>IF($C665="","",VLOOKUP(基本登録情報!$C$7,登録データ!$I$3:$L$100,3,FALSE))</f>
        <v/>
      </c>
    </row>
    <row r="666" spans="4:8">
      <c r="D666" s="49" t="str">
        <f>IF($C666="","",CONCATENATE(男子様式!$D685," ",男子様式!$J685))</f>
        <v/>
      </c>
      <c r="H666" s="51" t="str">
        <f>IF($C666="","",VLOOKUP(基本登録情報!$C$7,登録データ!$I$3:$L$100,3,FALSE))</f>
        <v/>
      </c>
    </row>
    <row r="667" spans="4:8">
      <c r="D667" s="49" t="str">
        <f>IF($C667="","",CONCATENATE(男子様式!$D686," ",男子様式!$J686))</f>
        <v/>
      </c>
      <c r="H667" s="51" t="str">
        <f>IF($C667="","",VLOOKUP(基本登録情報!$C$7,登録データ!$I$3:$L$100,3,FALSE))</f>
        <v/>
      </c>
    </row>
    <row r="668" spans="4:8">
      <c r="D668" s="49" t="str">
        <f>IF($C668="","",CONCATENATE(男子様式!$D687," ",男子様式!$J687))</f>
        <v/>
      </c>
      <c r="H668" s="51" t="str">
        <f>IF($C668="","",VLOOKUP(基本登録情報!$C$7,登録データ!$I$3:$L$100,3,FALSE))</f>
        <v/>
      </c>
    </row>
    <row r="669" spans="4:8">
      <c r="D669" s="49" t="str">
        <f>IF($C669="","",CONCATENATE(男子様式!$D688," ",男子様式!$J688))</f>
        <v/>
      </c>
      <c r="H669" s="51" t="str">
        <f>IF($C669="","",VLOOKUP(基本登録情報!$C$7,登録データ!$I$3:$L$100,3,FALSE))</f>
        <v/>
      </c>
    </row>
    <row r="670" spans="4:8">
      <c r="D670" s="49" t="str">
        <f>IF($C670="","",CONCATENATE(男子様式!$D689," ",男子様式!$J689))</f>
        <v/>
      </c>
      <c r="H670" s="51" t="str">
        <f>IF($C670="","",VLOOKUP(基本登録情報!$C$7,登録データ!$I$3:$L$100,3,FALSE))</f>
        <v/>
      </c>
    </row>
    <row r="671" spans="4:8">
      <c r="D671" s="49" t="str">
        <f>IF($C671="","",CONCATENATE(男子様式!$D690," ",男子様式!$J690))</f>
        <v/>
      </c>
      <c r="H671" s="51" t="str">
        <f>IF($C671="","",VLOOKUP(基本登録情報!$C$7,登録データ!$I$3:$L$100,3,FALSE))</f>
        <v/>
      </c>
    </row>
    <row r="672" spans="4:8">
      <c r="D672" s="49" t="str">
        <f>IF($C672="","",CONCATENATE(男子様式!$D691," ",男子様式!$J691))</f>
        <v/>
      </c>
      <c r="H672" s="51" t="str">
        <f>IF($C672="","",VLOOKUP(基本登録情報!$C$7,登録データ!$I$3:$L$100,3,FALSE))</f>
        <v/>
      </c>
    </row>
    <row r="673" spans="4:8">
      <c r="D673" s="49" t="str">
        <f>IF($C673="","",CONCATENATE(男子様式!$D692," ",男子様式!$J692))</f>
        <v/>
      </c>
      <c r="H673" s="51" t="str">
        <f>IF($C673="","",VLOOKUP(基本登録情報!$C$7,登録データ!$I$3:$L$100,3,FALSE))</f>
        <v/>
      </c>
    </row>
    <row r="674" spans="4:8">
      <c r="D674" s="49" t="str">
        <f>IF($C674="","",CONCATENATE(男子様式!$D693," ",男子様式!$J693))</f>
        <v/>
      </c>
      <c r="H674" s="51" t="str">
        <f>IF($C674="","",VLOOKUP(基本登録情報!$C$7,登録データ!$I$3:$L$100,3,FALSE))</f>
        <v/>
      </c>
    </row>
    <row r="675" spans="4:8">
      <c r="D675" s="49" t="str">
        <f>IF($C675="","",CONCATENATE(男子様式!$D694," ",男子様式!$J694))</f>
        <v/>
      </c>
      <c r="H675" s="51" t="str">
        <f>IF($C675="","",VLOOKUP(基本登録情報!$C$7,登録データ!$I$3:$L$100,3,FALSE))</f>
        <v/>
      </c>
    </row>
    <row r="676" spans="4:8">
      <c r="D676" s="49" t="str">
        <f>IF($C676="","",CONCATENATE(男子様式!$D695," ",男子様式!$J695))</f>
        <v/>
      </c>
      <c r="H676" s="51" t="str">
        <f>IF($C676="","",VLOOKUP(基本登録情報!$C$7,登録データ!$I$3:$L$100,3,FALSE))</f>
        <v/>
      </c>
    </row>
    <row r="677" spans="4:8">
      <c r="D677" s="49" t="str">
        <f>IF($C677="","",CONCATENATE(男子様式!$D696," ",男子様式!$J696))</f>
        <v/>
      </c>
      <c r="H677" s="51" t="str">
        <f>IF($C677="","",VLOOKUP(基本登録情報!$C$7,登録データ!$I$3:$L$100,3,FALSE))</f>
        <v/>
      </c>
    </row>
    <row r="678" spans="4:8">
      <c r="D678" s="49" t="str">
        <f>IF($C678="","",CONCATENATE(男子様式!$D697," ",男子様式!$J697))</f>
        <v/>
      </c>
      <c r="H678" s="51" t="str">
        <f>IF($C678="","",VLOOKUP(基本登録情報!$C$7,登録データ!$I$3:$L$100,3,FALSE))</f>
        <v/>
      </c>
    </row>
    <row r="679" spans="4:8">
      <c r="D679" s="49" t="str">
        <f>IF($C679="","",CONCATENATE(男子様式!$D698," ",男子様式!$J698))</f>
        <v/>
      </c>
      <c r="H679" s="51" t="str">
        <f>IF($C679="","",VLOOKUP(基本登録情報!$C$7,登録データ!$I$3:$L$100,3,FALSE))</f>
        <v/>
      </c>
    </row>
    <row r="680" spans="4:8">
      <c r="D680" s="49" t="str">
        <f>IF($C680="","",CONCATENATE(男子様式!$D699," ",男子様式!$J699))</f>
        <v/>
      </c>
      <c r="H680" s="51" t="str">
        <f>IF($C680="","",VLOOKUP(基本登録情報!$C$7,登録データ!$I$3:$L$100,3,FALSE))</f>
        <v/>
      </c>
    </row>
    <row r="681" spans="4:8">
      <c r="D681" s="49" t="str">
        <f>IF($C681="","",CONCATENATE(男子様式!$D700," ",男子様式!$J700))</f>
        <v/>
      </c>
      <c r="H681" s="51" t="str">
        <f>IF($C681="","",VLOOKUP(基本登録情報!$C$7,登録データ!$I$3:$L$100,3,FALSE))</f>
        <v/>
      </c>
    </row>
    <row r="682" spans="4:8">
      <c r="D682" s="49" t="str">
        <f>IF($C682="","",CONCATENATE(男子様式!$D701," ",男子様式!$J701))</f>
        <v/>
      </c>
      <c r="H682" s="51" t="str">
        <f>IF($C682="","",VLOOKUP(基本登録情報!$C$7,登録データ!$I$3:$L$100,3,FALSE))</f>
        <v/>
      </c>
    </row>
    <row r="683" spans="4:8">
      <c r="D683" s="49" t="str">
        <f>IF($C683="","",CONCATENATE(男子様式!$D702," ",男子様式!$J702))</f>
        <v/>
      </c>
      <c r="H683" s="51" t="str">
        <f>IF($C683="","",VLOOKUP(基本登録情報!$C$7,登録データ!$I$3:$L$100,3,FALSE))</f>
        <v/>
      </c>
    </row>
    <row r="684" spans="4:8">
      <c r="D684" s="49" t="str">
        <f>IF($C684="","",CONCATENATE(男子様式!$D703," ",男子様式!$J703))</f>
        <v/>
      </c>
      <c r="H684" s="51" t="str">
        <f>IF($C684="","",VLOOKUP(基本登録情報!$C$7,登録データ!$I$3:$L$100,3,FALSE))</f>
        <v/>
      </c>
    </row>
    <row r="685" spans="4:8">
      <c r="D685" s="49" t="str">
        <f>IF($C685="","",CONCATENATE(男子様式!$D704," ",男子様式!$J704))</f>
        <v/>
      </c>
      <c r="H685" s="51" t="str">
        <f>IF($C685="","",VLOOKUP(基本登録情報!$C$7,登録データ!$I$3:$L$100,3,FALSE))</f>
        <v/>
      </c>
    </row>
    <row r="686" spans="4:8">
      <c r="D686" s="49" t="str">
        <f>IF($C686="","",CONCATENATE(男子様式!$D705," ",男子様式!$J705))</f>
        <v/>
      </c>
      <c r="H686" s="51" t="str">
        <f>IF($C686="","",VLOOKUP(基本登録情報!$C$7,登録データ!$I$3:$L$100,3,FALSE))</f>
        <v/>
      </c>
    </row>
    <row r="687" spans="4:8">
      <c r="D687" s="49" t="str">
        <f>IF($C687="","",CONCATENATE(男子様式!$D706," ",男子様式!$J706))</f>
        <v/>
      </c>
      <c r="H687" s="51" t="str">
        <f>IF($C687="","",VLOOKUP(基本登録情報!$C$7,登録データ!$I$3:$L$100,3,FALSE))</f>
        <v/>
      </c>
    </row>
    <row r="688" spans="4:8">
      <c r="D688" s="49" t="str">
        <f>IF($C688="","",CONCATENATE(男子様式!$D707," ",男子様式!$J707))</f>
        <v/>
      </c>
      <c r="H688" s="51" t="str">
        <f>IF($C688="","",VLOOKUP(基本登録情報!$C$7,登録データ!$I$3:$L$100,3,FALSE))</f>
        <v/>
      </c>
    </row>
    <row r="689" spans="4:8">
      <c r="D689" s="49" t="str">
        <f>IF($C689="","",CONCATENATE(男子様式!$D708," ",男子様式!$J708))</f>
        <v/>
      </c>
      <c r="H689" s="51" t="str">
        <f>IF($C689="","",VLOOKUP(基本登録情報!$C$7,登録データ!$I$3:$L$100,3,FALSE))</f>
        <v/>
      </c>
    </row>
    <row r="690" spans="4:8">
      <c r="D690" s="49" t="str">
        <f>IF($C690="","",CONCATENATE(男子様式!$D709," ",男子様式!$J709))</f>
        <v/>
      </c>
      <c r="H690" s="51" t="str">
        <f>IF($C690="","",VLOOKUP(基本登録情報!$C$7,登録データ!$I$3:$L$100,3,FALSE))</f>
        <v/>
      </c>
    </row>
    <row r="691" spans="4:8">
      <c r="D691" s="49" t="str">
        <f>IF($C691="","",CONCATENATE(男子様式!$D710," ",男子様式!$J710))</f>
        <v/>
      </c>
      <c r="H691" s="51" t="str">
        <f>IF($C691="","",VLOOKUP(基本登録情報!$C$7,登録データ!$I$3:$L$100,3,FALSE))</f>
        <v/>
      </c>
    </row>
    <row r="692" spans="4:8">
      <c r="D692" s="49" t="str">
        <f>IF($C692="","",CONCATENATE(男子様式!$D711," ",男子様式!$J711))</f>
        <v/>
      </c>
      <c r="H692" s="51" t="str">
        <f>IF($C692="","",VLOOKUP(基本登録情報!$C$7,登録データ!$I$3:$L$100,3,FALSE))</f>
        <v/>
      </c>
    </row>
    <row r="693" spans="4:8">
      <c r="D693" s="49" t="str">
        <f>IF($C693="","",CONCATENATE(男子様式!$D712," ",男子様式!$J712))</f>
        <v/>
      </c>
      <c r="H693" s="51" t="str">
        <f>IF($C693="","",VLOOKUP(基本登録情報!$C$7,登録データ!$I$3:$L$100,3,FALSE))</f>
        <v/>
      </c>
    </row>
    <row r="694" spans="4:8">
      <c r="D694" s="49" t="str">
        <f>IF($C694="","",CONCATENATE(男子様式!$D713," ",男子様式!$J713))</f>
        <v/>
      </c>
      <c r="H694" s="51" t="str">
        <f>IF($C694="","",VLOOKUP(基本登録情報!$C$7,登録データ!$I$3:$L$100,3,FALSE))</f>
        <v/>
      </c>
    </row>
    <row r="695" spans="4:8">
      <c r="D695" s="49" t="str">
        <f>IF($C695="","",CONCATENATE(男子様式!$D714," ",男子様式!$J714))</f>
        <v/>
      </c>
      <c r="H695" s="51" t="str">
        <f>IF($C695="","",VLOOKUP(基本登録情報!$C$7,登録データ!$I$3:$L$100,3,FALSE))</f>
        <v/>
      </c>
    </row>
    <row r="696" spans="4:8">
      <c r="D696" s="49" t="str">
        <f>IF($C696="","",CONCATENATE(男子様式!$D715," ",男子様式!$J715))</f>
        <v/>
      </c>
      <c r="H696" s="51" t="str">
        <f>IF($C696="","",VLOOKUP(基本登録情報!$C$7,登録データ!$I$3:$L$100,3,FALSE))</f>
        <v/>
      </c>
    </row>
    <row r="697" spans="4:8">
      <c r="D697" s="49" t="str">
        <f>IF($C697="","",CONCATENATE(男子様式!$D716," ",男子様式!$J716))</f>
        <v/>
      </c>
      <c r="H697" s="51" t="str">
        <f>IF($C697="","",VLOOKUP(基本登録情報!$C$7,登録データ!$I$3:$L$100,3,FALSE))</f>
        <v/>
      </c>
    </row>
    <row r="698" spans="4:8">
      <c r="D698" s="49" t="str">
        <f>IF($C698="","",CONCATENATE(男子様式!$D717," ",男子様式!$J717))</f>
        <v/>
      </c>
      <c r="H698" s="51" t="str">
        <f>IF($C698="","",VLOOKUP(基本登録情報!$C$7,登録データ!$I$3:$L$100,3,FALSE))</f>
        <v/>
      </c>
    </row>
    <row r="699" spans="4:8">
      <c r="D699" s="49" t="str">
        <f>IF($C699="","",CONCATENATE(男子様式!$D718," ",男子様式!$J718))</f>
        <v/>
      </c>
      <c r="H699" s="51" t="str">
        <f>IF($C699="","",VLOOKUP(基本登録情報!$C$7,登録データ!$I$3:$L$100,3,FALSE))</f>
        <v/>
      </c>
    </row>
    <row r="700" spans="4:8">
      <c r="H700" s="51" t="str">
        <f>IF($C700="","",VLOOKUP(基本登録情報!$C$7,登録データ!$I$3:$L$100,3,FALSE))</f>
        <v/>
      </c>
    </row>
    <row r="701" spans="4:8">
      <c r="H701" s="51" t="str">
        <f>IF($C701="","",VLOOKUP(基本登録情報!$C$7,登録データ!$I$3:$L$100,3,FALSE))</f>
        <v/>
      </c>
    </row>
    <row r="702" spans="4:8">
      <c r="H702" s="51" t="str">
        <f>IF($C702="","",VLOOKUP(基本登録情報!$C$7,登録データ!$I$3:$L$100,3,FALSE))</f>
        <v/>
      </c>
    </row>
    <row r="703" spans="4:8">
      <c r="H703" s="51" t="str">
        <f>IF($C703="","",VLOOKUP(基本登録情報!$C$7,登録データ!$I$3:$L$100,3,FALSE))</f>
        <v/>
      </c>
    </row>
    <row r="704" spans="4:8">
      <c r="H704" s="51" t="str">
        <f>IF($C704="","",VLOOKUP(基本登録情報!$C$7,登録データ!$I$3:$L$100,3,FALSE))</f>
        <v/>
      </c>
    </row>
    <row r="705" spans="8:8">
      <c r="H705" s="51" t="str">
        <f>IF($C705="","",VLOOKUP(基本登録情報!$C$7,登録データ!$I$3:$L$100,3,FALSE))</f>
        <v/>
      </c>
    </row>
    <row r="706" spans="8:8">
      <c r="H706" s="51" t="str">
        <f>IF($C706="","",VLOOKUP(基本登録情報!$C$7,登録データ!$I$3:$L$100,3,FALSE))</f>
        <v/>
      </c>
    </row>
    <row r="707" spans="8:8">
      <c r="H707" s="51" t="str">
        <f>IF($C707="","",VLOOKUP(基本登録情報!$C$7,登録データ!$I$3:$L$100,3,FALSE))</f>
        <v/>
      </c>
    </row>
    <row r="708" spans="8:8">
      <c r="H708" s="51" t="str">
        <f>IF($C708="","",VLOOKUP(基本登録情報!$C$7,登録データ!$I$3:$L$100,3,FALSE))</f>
        <v/>
      </c>
    </row>
    <row r="709" spans="8:8">
      <c r="H709" s="51" t="str">
        <f>IF($C709="","",VLOOKUP(基本登録情報!$C$7,登録データ!$I$3:$L$100,3,FALSE))</f>
        <v/>
      </c>
    </row>
    <row r="710" spans="8:8">
      <c r="H710" s="51" t="str">
        <f>IF($C710="","",VLOOKUP(基本登録情報!$C$7,登録データ!$I$3:$L$100,3,FALSE))</f>
        <v/>
      </c>
    </row>
    <row r="711" spans="8:8">
      <c r="H711" s="51" t="str">
        <f>IF($C711="","",VLOOKUP(基本登録情報!$C$7,登録データ!$I$3:$L$100,3,FALSE))</f>
        <v/>
      </c>
    </row>
    <row r="712" spans="8:8">
      <c r="H712" s="51" t="str">
        <f>IF($C712="","",VLOOKUP(基本登録情報!$C$7,登録データ!$I$3:$L$100,3,FALSE))</f>
        <v/>
      </c>
    </row>
    <row r="713" spans="8:8">
      <c r="H713" s="51" t="str">
        <f>IF($C713="","",VLOOKUP(基本登録情報!$C$7,登録データ!$I$3:$L$100,3,FALSE))</f>
        <v/>
      </c>
    </row>
    <row r="714" spans="8:8">
      <c r="H714" s="51" t="str">
        <f>IF($C714="","",VLOOKUP(基本登録情報!$C$7,登録データ!$I$3:$L$100,3,FALSE))</f>
        <v/>
      </c>
    </row>
    <row r="715" spans="8:8">
      <c r="H715" s="51" t="str">
        <f>IF($C715="","",VLOOKUP(基本登録情報!$C$7,登録データ!$I$3:$L$100,3,FALSE))</f>
        <v/>
      </c>
    </row>
    <row r="716" spans="8:8">
      <c r="H716" s="51" t="str">
        <f>IF($C716="","",VLOOKUP(基本登録情報!$C$7,登録データ!$I$3:$L$100,3,FALSE))</f>
        <v/>
      </c>
    </row>
    <row r="717" spans="8:8">
      <c r="H717" s="51" t="str">
        <f>IF($C717="","",VLOOKUP(基本登録情報!$C$7,登録データ!$I$3:$L$100,3,FALSE))</f>
        <v/>
      </c>
    </row>
    <row r="718" spans="8:8">
      <c r="H718" s="51" t="str">
        <f>IF($C718="","",VLOOKUP(基本登録情報!$C$7,登録データ!$I$3:$L$100,3,FALSE))</f>
        <v/>
      </c>
    </row>
    <row r="719" spans="8:8">
      <c r="H719" s="51" t="str">
        <f>IF($C719="","",VLOOKUP(基本登録情報!$C$7,登録データ!$I$3:$L$100,3,FALSE))</f>
        <v/>
      </c>
    </row>
    <row r="720" spans="8:8">
      <c r="H720" s="51" t="str">
        <f>IF($C720="","",VLOOKUP(基本登録情報!$C$7,登録データ!$I$3:$L$100,3,FALSE))</f>
        <v/>
      </c>
    </row>
    <row r="721" spans="8:8">
      <c r="H721" s="51" t="str">
        <f>IF($C721="","",VLOOKUP(基本登録情報!$C$7,登録データ!$I$3:$L$100,3,FALSE))</f>
        <v/>
      </c>
    </row>
    <row r="722" spans="8:8">
      <c r="H722" s="51" t="str">
        <f>IF($C722="","",VLOOKUP(基本登録情報!$C$7,登録データ!$I$3:$L$100,3,FALSE))</f>
        <v/>
      </c>
    </row>
    <row r="723" spans="8:8">
      <c r="H723" s="51" t="str">
        <f>IF($C723="","",VLOOKUP(基本登録情報!$C$7,登録データ!$I$3:$L$100,3,FALSE))</f>
        <v/>
      </c>
    </row>
    <row r="724" spans="8:8">
      <c r="H724" s="51" t="str">
        <f>IF($C724="","",VLOOKUP(基本登録情報!$C$7,登録データ!$I$3:$L$100,3,FALSE))</f>
        <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835"/>
  <sheetViews>
    <sheetView workbookViewId="0">
      <selection activeCell="D2" sqref="D2"/>
    </sheetView>
  </sheetViews>
  <sheetFormatPr defaultColWidth="8.875" defaultRowHeight="18.75"/>
  <cols>
    <col min="1" max="1" width="8.875" style="49"/>
    <col min="2" max="2" width="11.5" style="49" customWidth="1"/>
    <col min="3" max="5" width="15" style="49" customWidth="1"/>
    <col min="6" max="6" width="18" style="49" customWidth="1"/>
    <col min="7" max="7" width="22" style="49" customWidth="1"/>
    <col min="8" max="9" width="8.875" style="49"/>
    <col min="10" max="10" width="8.875" style="51"/>
    <col min="11" max="11" width="8.875" style="49"/>
    <col min="12" max="14" width="18" style="49" customWidth="1"/>
    <col min="15" max="16384" width="8.875" style="49"/>
  </cols>
  <sheetData>
    <row r="1" spans="1:14">
      <c r="B1" s="49" t="s">
        <v>217</v>
      </c>
      <c r="C1" s="50" t="s">
        <v>218</v>
      </c>
      <c r="D1" s="50" t="s">
        <v>219</v>
      </c>
      <c r="E1" s="50" t="s">
        <v>273</v>
      </c>
      <c r="F1" s="50" t="s">
        <v>220</v>
      </c>
      <c r="G1" s="50" t="s">
        <v>458</v>
      </c>
      <c r="H1" s="50" t="s">
        <v>221</v>
      </c>
      <c r="I1" s="50" t="s">
        <v>222</v>
      </c>
      <c r="J1" s="50" t="s">
        <v>223</v>
      </c>
      <c r="K1" s="50" t="s">
        <v>224</v>
      </c>
      <c r="L1" s="50" t="s">
        <v>225</v>
      </c>
      <c r="M1" s="50" t="s">
        <v>226</v>
      </c>
      <c r="N1" s="50" t="s">
        <v>227</v>
      </c>
    </row>
    <row r="2" spans="1:14">
      <c r="A2" s="49">
        <v>1</v>
      </c>
      <c r="B2" s="49" t="str">
        <f>IF(女子様式!$C21="","",IF(女子様式!$C21="@","@",女子様式!$C21))</f>
        <v/>
      </c>
      <c r="C2" s="49" t="str">
        <f>IF(女子様式!$C21="","",IF($B2="@","@",$B2+200000000))</f>
        <v/>
      </c>
      <c r="D2" s="49" t="str">
        <f ca="1">CONCATENATE(OFFSET(女子様式!$D$18,3*A2,0)," ",IF(LEN(OFFSET(女子様式!$K$18,A2*3,0))=0,,"("),LEFT(OFFSET(女子様式!$K$18,A2*3,0),2),IF(LEN(OFFSET(女子様式!$D$18,A2*3,0))=0,,")"))</f>
        <v xml:space="preserve"> </v>
      </c>
      <c r="E2" s="49" t="str">
        <f>IF(B2="","",VLOOKUP(女子mat!B2,女子様式!$C$21:$F$620,2,FALSE))</f>
        <v/>
      </c>
      <c r="F2" s="49" t="str">
        <f>IF($C2="","",女子様式!$G21)</f>
        <v/>
      </c>
      <c r="G2" s="49" t="str">
        <f ca="1">CONCATENATE(OFFSET(女子様式!$J$18,3*A2,0)," ",IF(LEN(OFFSET(女子様式!$K$18,A2*3,0))=0,,"("),LEFT(OFFSET(女子様式!$K$18,A2*3,0),2),IF(LEN(OFFSET(女子様式!$J$18,A2*3,0))=0,,")"))</f>
        <v xml:space="preserve"> </v>
      </c>
      <c r="H2" s="49" t="str">
        <f>IF($C2="","",2)</f>
        <v/>
      </c>
      <c r="I2" s="51" t="str">
        <f>IF($C2="","",VLOOKUP(基本登録情報!$C$7,登録データ!$I$3:$L$100,3,FALSE))</f>
        <v/>
      </c>
      <c r="J2" s="51" t="str">
        <f ca="1">IF($C2="","",VLOOKUP(OFFSET(女子様式!$M$18,3*A2,0),登録データ!AM2:AN48,2,FALSE))</f>
        <v/>
      </c>
      <c r="K2" s="49" t="str">
        <f>IF($C2="","",IF($B2="@","@",VALUE(RIGHT($C2,4))))</f>
        <v/>
      </c>
      <c r="L2" s="49" t="str">
        <f>IF(女子様式!$AG21="","",女子様式!$AG21)</f>
        <v/>
      </c>
      <c r="M2" s="49" t="str">
        <f>IF(女子様式!$AG22="","",女子様式!$AG22)</f>
        <v/>
      </c>
      <c r="N2" s="49" t="str">
        <f>IF(女子様式!$AG23="","",女子様式!$AG23)</f>
        <v/>
      </c>
    </row>
    <row r="3" spans="1:14">
      <c r="A3" s="49">
        <v>2</v>
      </c>
      <c r="B3" s="49" t="str">
        <f>IF(女子様式!$C24="","",IF(女子様式!$C24="@","@",女子様式!$C24))</f>
        <v/>
      </c>
      <c r="C3" s="49" t="str">
        <f>IF(女子様式!$C24="","",IF($B3="@","@",$B3+200000000))</f>
        <v/>
      </c>
      <c r="D3" s="49" t="str">
        <f ca="1">CONCATENATE(OFFSET(女子様式!$D$18,3*A3,0)," ",IF(LEN(OFFSET(女子様式!$K$18,A3*3,0))=0,,"("),LEFT(OFFSET(女子様式!$K$18,A3*3,0),2),IF(LEN(OFFSET(女子様式!$D$18,A3*3,0))=0,,")"))</f>
        <v xml:space="preserve"> </v>
      </c>
      <c r="E3" s="49" t="str">
        <f>IF(B3="","",VLOOKUP(女子mat!B3,女子様式!$C$21:$F$620,2,FALSE))</f>
        <v/>
      </c>
      <c r="F3" s="49" t="str">
        <f>IF($C3="","",女子様式!$G24)</f>
        <v/>
      </c>
      <c r="G3" s="49" t="str">
        <f ca="1">CONCATENATE(OFFSET(女子様式!$J$18,3*A3,0)," ",IF(LEN(OFFSET(女子様式!$K$18,A3*3,0))=0,,"("),LEFT(OFFSET(女子様式!$K$18,A3*3,0),2),IF(LEN(OFFSET(女子様式!$J$18,A3*3,0))=0,,")"))</f>
        <v xml:space="preserve"> </v>
      </c>
      <c r="H3" s="49" t="str">
        <f t="shared" ref="H3:H66" si="0">IF($C3="","",2)</f>
        <v/>
      </c>
      <c r="I3" s="51" t="str">
        <f>IF($C3="","",VLOOKUP(基本登録情報!$C$7,登録データ!$I$3:$L$100,3,FALSE))</f>
        <v/>
      </c>
      <c r="J3" s="51" t="str">
        <f ca="1">IF($C3="","",VLOOKUP(OFFSET(女子様式!$M$18,3*A3,0),登録データ!AM3:AN49,2,FALSE))</f>
        <v/>
      </c>
      <c r="K3" s="49" t="str">
        <f t="shared" ref="K3:K66" si="1">IF($C3="","",IF($B3="@","@",VALUE(RIGHT($C3,4))))</f>
        <v/>
      </c>
      <c r="L3" s="49" t="str">
        <f>IF(女子様式!$AG24="","",女子様式!$AG24)</f>
        <v/>
      </c>
      <c r="M3" s="49" t="str">
        <f>IF(女子様式!$AG25="","",女子様式!$AG25)</f>
        <v/>
      </c>
      <c r="N3" s="49" t="str">
        <f>IF(女子様式!$AG26="","",女子様式!$AG26)</f>
        <v/>
      </c>
    </row>
    <row r="4" spans="1:14">
      <c r="A4" s="49">
        <v>3</v>
      </c>
      <c r="B4" s="49" t="str">
        <f>IF(女子様式!$C27="","",IF(女子様式!$C27="@","@",女子様式!$C27))</f>
        <v/>
      </c>
      <c r="C4" s="49" t="str">
        <f>IF(女子様式!$C27="","",IF($B4="@","@",$B4+200000000))</f>
        <v/>
      </c>
      <c r="D4" s="49" t="str">
        <f ca="1">CONCATENATE(OFFSET(女子様式!$D$18,3*A4,0)," ",IF(LEN(OFFSET(女子様式!$K$18,A4*3,0))=0,,"("),LEFT(OFFSET(女子様式!$K$18,A4*3,0),2),IF(LEN(OFFSET(女子様式!$D$18,A4*3,0))=0,,")"))</f>
        <v xml:space="preserve"> </v>
      </c>
      <c r="E4" s="49" t="str">
        <f>IF(B4="","",VLOOKUP(女子mat!B4,女子様式!$C$21:$F$620,2,FALSE))</f>
        <v/>
      </c>
      <c r="F4" s="49" t="str">
        <f>IF($C4="","",女子様式!$G27)</f>
        <v/>
      </c>
      <c r="G4" s="49" t="str">
        <f ca="1">CONCATENATE(OFFSET(女子様式!$J$18,3*A4,0)," ",IF(LEN(OFFSET(女子様式!$K$18,A4*3,0))=0,,"("),LEFT(OFFSET(女子様式!$K$18,A4*3,0),2),IF(LEN(OFFSET(女子様式!$J$18,A4*3,0))=0,,")"))</f>
        <v xml:space="preserve"> </v>
      </c>
      <c r="H4" s="49" t="str">
        <f t="shared" si="0"/>
        <v/>
      </c>
      <c r="I4" s="51" t="str">
        <f>IF($C4="","",VLOOKUP(基本登録情報!$C$7,登録データ!$I$3:$L$100,3,FALSE))</f>
        <v/>
      </c>
      <c r="J4" s="51" t="str">
        <f ca="1">IF($C4="","",VLOOKUP(OFFSET(女子様式!$M$18,3*A4,0),登録データ!AM4:AN50,2,FALSE))</f>
        <v/>
      </c>
      <c r="K4" s="49" t="str">
        <f t="shared" si="1"/>
        <v/>
      </c>
      <c r="L4" s="49" t="str">
        <f>IF(女子様式!$AG27="","",女子様式!$AG27)</f>
        <v/>
      </c>
      <c r="M4" s="49" t="str">
        <f>IF(女子様式!$AG28="","",女子様式!$AG28)</f>
        <v/>
      </c>
      <c r="N4" s="49" t="str">
        <f>IF(女子様式!$AG29="","",女子様式!$AG29)</f>
        <v/>
      </c>
    </row>
    <row r="5" spans="1:14">
      <c r="A5" s="49">
        <v>4</v>
      </c>
      <c r="B5" s="49" t="str">
        <f>IF(女子様式!$C30="","",IF(女子様式!$C30="@","@",女子様式!$C30))</f>
        <v/>
      </c>
      <c r="C5" s="49" t="str">
        <f>IF(女子様式!$C30="","",IF($B5="@","@",$B5+200000000))</f>
        <v/>
      </c>
      <c r="D5" s="49" t="str">
        <f ca="1">CONCATENATE(OFFSET(女子様式!$D$18,3*A5,0)," ",IF(LEN(OFFSET(女子様式!$K$18,A5*3,0))=0,,"("),LEFT(OFFSET(女子様式!$K$18,A5*3,0),2),IF(LEN(OFFSET(女子様式!$D$18,A5*3,0))=0,,")"))</f>
        <v xml:space="preserve"> </v>
      </c>
      <c r="E5" s="49" t="str">
        <f>IF(B5="","",VLOOKUP(女子mat!B5,女子様式!$C$21:$F$620,2,FALSE))</f>
        <v/>
      </c>
      <c r="F5" s="49" t="str">
        <f>IF($C5="","",女子様式!$G30)</f>
        <v/>
      </c>
      <c r="G5" s="49" t="str">
        <f ca="1">CONCATENATE(OFFSET(女子様式!$J$18,3*A5,0)," ",IF(LEN(OFFSET(女子様式!$K$18,A5*3,0))=0,,"("),LEFT(OFFSET(女子様式!$K$18,A5*3,0),2),IF(LEN(OFFSET(女子様式!$J$18,A5*3,0))=0,,")"))</f>
        <v xml:space="preserve"> </v>
      </c>
      <c r="H5" s="49" t="str">
        <f t="shared" si="0"/>
        <v/>
      </c>
      <c r="I5" s="51" t="str">
        <f>IF($C5="","",VLOOKUP(基本登録情報!$C$7,登録データ!$I$3:$L$100,3,FALSE))</f>
        <v/>
      </c>
      <c r="J5" s="51" t="str">
        <f ca="1">IF($C5="","",VLOOKUP(OFFSET(女子様式!$M$18,3*A5,0),登録データ!AM5:AN51,2,FALSE))</f>
        <v/>
      </c>
      <c r="K5" s="49" t="str">
        <f t="shared" si="1"/>
        <v/>
      </c>
      <c r="L5" s="49" t="str">
        <f>IF(女子様式!$AG30="","",女子様式!$AG30)</f>
        <v/>
      </c>
      <c r="M5" s="49" t="str">
        <f>IF(女子様式!$AG31="","",女子様式!$AG31)</f>
        <v/>
      </c>
      <c r="N5" s="49" t="str">
        <f>IF(女子様式!$AG32="","",女子様式!$AG32)</f>
        <v/>
      </c>
    </row>
    <row r="6" spans="1:14">
      <c r="A6" s="49">
        <v>5</v>
      </c>
      <c r="B6" s="49" t="str">
        <f>IF(女子様式!$C33="","",IF(女子様式!$C33="@","@",女子様式!$C33))</f>
        <v/>
      </c>
      <c r="C6" s="49" t="str">
        <f>IF(女子様式!$C33="","",IF($B6="@","@",$B6+200000000))</f>
        <v/>
      </c>
      <c r="D6" s="49" t="str">
        <f ca="1">CONCATENATE(OFFSET(女子様式!$D$18,3*A6,0)," ",IF(LEN(OFFSET(女子様式!$K$18,A6*3,0))=0,,"("),LEFT(OFFSET(女子様式!$K$18,A6*3,0),2),IF(LEN(OFFSET(女子様式!$D$18,A6*3,0))=0,,")"))</f>
        <v xml:space="preserve"> </v>
      </c>
      <c r="E6" s="49" t="str">
        <f>IF(B6="","",VLOOKUP(女子mat!B6,女子様式!$C$21:$F$620,2,FALSE))</f>
        <v/>
      </c>
      <c r="F6" s="49" t="str">
        <f>IF($C6="","",女子様式!$G33)</f>
        <v/>
      </c>
      <c r="G6" s="49" t="str">
        <f ca="1">CONCATENATE(OFFSET(女子様式!$J$18,3*A6,0)," ",IF(LEN(OFFSET(女子様式!$K$18,A6*3,0))=0,,"("),LEFT(OFFSET(女子様式!$K$18,A6*3,0),2),IF(LEN(OFFSET(女子様式!$J$18,A6*3,0))=0,,")"))</f>
        <v xml:space="preserve"> </v>
      </c>
      <c r="H6" s="49" t="str">
        <f t="shared" si="0"/>
        <v/>
      </c>
      <c r="I6" s="51" t="str">
        <f>IF($C6="","",VLOOKUP(基本登録情報!$C$7,登録データ!$I$3:$L$100,3,FALSE))</f>
        <v/>
      </c>
      <c r="J6" s="51" t="str">
        <f ca="1">IF($C6="","",VLOOKUP(OFFSET(女子様式!$M$18,3*A6,0),登録データ!AM6:AN52,2,FALSE))</f>
        <v/>
      </c>
      <c r="K6" s="49" t="str">
        <f t="shared" si="1"/>
        <v/>
      </c>
      <c r="L6" s="49" t="str">
        <f>IF(女子様式!$AG33="","",女子様式!$AG33)</f>
        <v/>
      </c>
      <c r="M6" s="49" t="str">
        <f>IF(女子様式!$AG34="","",女子様式!$AG34)</f>
        <v/>
      </c>
      <c r="N6" s="49" t="str">
        <f>IF(女子様式!$AG35="","",女子様式!$AG35)</f>
        <v/>
      </c>
    </row>
    <row r="7" spans="1:14">
      <c r="A7" s="49">
        <v>6</v>
      </c>
      <c r="B7" s="49" t="str">
        <f>IF(女子様式!$C36="","",IF(女子様式!$C36="@","@",女子様式!$C36))</f>
        <v/>
      </c>
      <c r="C7" s="49" t="str">
        <f>IF(女子様式!$C36="","",IF($B7="@","@",$B7+200000000))</f>
        <v/>
      </c>
      <c r="D7" s="49" t="str">
        <f ca="1">CONCATENATE(OFFSET(女子様式!$D$18,3*A7,0)," ",IF(LEN(OFFSET(女子様式!$K$18,A7*3,0))=0,,"("),LEFT(OFFSET(女子様式!$K$18,A7*3,0),2),IF(LEN(OFFSET(女子様式!$D$18,A7*3,0))=0,,")"))</f>
        <v xml:space="preserve"> </v>
      </c>
      <c r="E7" s="49" t="str">
        <f>IF(B7="","",VLOOKUP(女子mat!B7,女子様式!$C$21:$F$620,2,FALSE))</f>
        <v/>
      </c>
      <c r="F7" s="49" t="str">
        <f>IF($C7="","",女子様式!$G36)</f>
        <v/>
      </c>
      <c r="G7" s="49" t="str">
        <f ca="1">CONCATENATE(OFFSET(女子様式!$J$18,3*A7,0)," ",IF(LEN(OFFSET(女子様式!$K$18,A7*3,0))=0,,"("),LEFT(OFFSET(女子様式!$K$18,A7*3,0),2),IF(LEN(OFFSET(女子様式!$J$18,A7*3,0))=0,,")"))</f>
        <v xml:space="preserve"> </v>
      </c>
      <c r="H7" s="49" t="str">
        <f t="shared" si="0"/>
        <v/>
      </c>
      <c r="I7" s="51" t="str">
        <f>IF($C7="","",VLOOKUP(基本登録情報!$C$7,登録データ!$I$3:$L$100,3,FALSE))</f>
        <v/>
      </c>
      <c r="J7" s="51" t="str">
        <f ca="1">IF($C7="","",VLOOKUP(OFFSET(女子様式!$M$18,3*A7,0),登録データ!AM7:AN53,2,FALSE))</f>
        <v/>
      </c>
      <c r="K7" s="49" t="str">
        <f t="shared" si="1"/>
        <v/>
      </c>
      <c r="L7" s="49" t="str">
        <f>IF(女子様式!$AG36="","",女子様式!$AG36)</f>
        <v/>
      </c>
      <c r="M7" s="49" t="str">
        <f>IF(女子様式!$AG37="","",女子様式!$AG37)</f>
        <v/>
      </c>
      <c r="N7" s="49" t="str">
        <f>IF(女子様式!$AG38="","",女子様式!$AG38)</f>
        <v/>
      </c>
    </row>
    <row r="8" spans="1:14">
      <c r="A8" s="49">
        <v>7</v>
      </c>
      <c r="B8" s="49" t="str">
        <f>IF(女子様式!$C39="","",IF(女子様式!$C39="@","@",女子様式!$C39))</f>
        <v/>
      </c>
      <c r="C8" s="49" t="str">
        <f>IF(女子様式!$C39="","",IF($B8="@","@",$B8+200000000))</f>
        <v/>
      </c>
      <c r="D8" s="49" t="str">
        <f ca="1">CONCATENATE(OFFSET(女子様式!$D$18,3*A8,0)," ",IF(LEN(OFFSET(女子様式!$K$18,A8*3,0))=0,,"("),LEFT(OFFSET(女子様式!$K$18,A8*3,0),2),IF(LEN(OFFSET(女子様式!$D$18,A8*3,0))=0,,")"))</f>
        <v xml:space="preserve"> </v>
      </c>
      <c r="E8" s="49" t="str">
        <f>IF(B8="","",VLOOKUP(女子mat!B8,女子様式!$C$21:$F$620,2,FALSE))</f>
        <v/>
      </c>
      <c r="F8" s="49" t="str">
        <f>IF($C8="","",女子様式!$G39)</f>
        <v/>
      </c>
      <c r="G8" s="49" t="str">
        <f ca="1">CONCATENATE(OFFSET(女子様式!$J$18,3*A8,0)," ",IF(LEN(OFFSET(女子様式!$K$18,A8*3,0))=0,,"("),LEFT(OFFSET(女子様式!$K$18,A8*3,0),2),IF(LEN(OFFSET(女子様式!$J$18,A8*3,0))=0,,")"))</f>
        <v xml:space="preserve"> </v>
      </c>
      <c r="H8" s="49" t="str">
        <f t="shared" si="0"/>
        <v/>
      </c>
      <c r="I8" s="51" t="str">
        <f>IF($C8="","",VLOOKUP(基本登録情報!$C$7,登録データ!$I$3:$L$100,3,FALSE))</f>
        <v/>
      </c>
      <c r="J8" s="51" t="str">
        <f ca="1">IF($C8="","",VLOOKUP(OFFSET(女子様式!$M$18,3*A8,0),登録データ!AM8:AN54,2,FALSE))</f>
        <v/>
      </c>
      <c r="K8" s="49" t="str">
        <f t="shared" si="1"/>
        <v/>
      </c>
      <c r="L8" s="49" t="str">
        <f>IF(女子様式!$AG39="","",女子様式!$AG39)</f>
        <v/>
      </c>
      <c r="M8" s="49" t="str">
        <f>IF(女子様式!$AG40="","",女子様式!$AG40)</f>
        <v/>
      </c>
      <c r="N8" s="49" t="str">
        <f>IF(女子様式!$AG41="","",女子様式!$AG41)</f>
        <v/>
      </c>
    </row>
    <row r="9" spans="1:14">
      <c r="A9" s="49">
        <v>8</v>
      </c>
      <c r="B9" s="49" t="str">
        <f>IF(女子様式!$C42="","",IF(女子様式!$C42="@","@",女子様式!$C42))</f>
        <v/>
      </c>
      <c r="C9" s="49" t="str">
        <f>IF(女子様式!$C42="","",IF($B9="@","@",$B9+200000000))</f>
        <v/>
      </c>
      <c r="D9" s="49" t="str">
        <f ca="1">CONCATENATE(OFFSET(女子様式!$D$18,3*A9,0)," ",IF(LEN(OFFSET(女子様式!$K$18,A9*3,0))=0,,"("),LEFT(OFFSET(女子様式!$K$18,A9*3,0),2),IF(LEN(OFFSET(女子様式!$D$18,A9*3,0))=0,,")"))</f>
        <v xml:space="preserve"> </v>
      </c>
      <c r="E9" s="49" t="str">
        <f>IF(B9="","",VLOOKUP(女子mat!B9,女子様式!$C$21:$F$620,2,FALSE))</f>
        <v/>
      </c>
      <c r="F9" s="49" t="str">
        <f>IF($C9="","",女子様式!$G42)</f>
        <v/>
      </c>
      <c r="G9" s="49" t="str">
        <f ca="1">CONCATENATE(OFFSET(女子様式!$J$18,3*A9,0)," ",IF(LEN(OFFSET(女子様式!$K$18,A9*3,0))=0,,"("),LEFT(OFFSET(女子様式!$K$18,A9*3,0),2),IF(LEN(OFFSET(女子様式!$J$18,A9*3,0))=0,,")"))</f>
        <v xml:space="preserve"> </v>
      </c>
      <c r="H9" s="49" t="str">
        <f t="shared" si="0"/>
        <v/>
      </c>
      <c r="I9" s="51" t="str">
        <f>IF($C9="","",VLOOKUP(基本登録情報!$C$7,登録データ!$I$3:$L$100,3,FALSE))</f>
        <v/>
      </c>
      <c r="J9" s="51" t="str">
        <f ca="1">IF($C9="","",VLOOKUP(OFFSET(女子様式!$M$18,3*A9,0),登録データ!AM9:AN55,2,FALSE))</f>
        <v/>
      </c>
      <c r="K9" s="49" t="str">
        <f t="shared" si="1"/>
        <v/>
      </c>
      <c r="L9" s="49" t="str">
        <f>IF(女子様式!$AG42="","",女子様式!$AG42)</f>
        <v/>
      </c>
      <c r="M9" s="49" t="str">
        <f>IF(女子様式!$AG43="","",女子様式!$AG43)</f>
        <v/>
      </c>
      <c r="N9" s="49" t="str">
        <f>IF(女子様式!$AG44="","",女子様式!$AG44)</f>
        <v/>
      </c>
    </row>
    <row r="10" spans="1:14">
      <c r="A10" s="49">
        <v>9</v>
      </c>
      <c r="B10" s="49" t="str">
        <f>IF(女子様式!$C45="","",IF(女子様式!$C45="@","@",女子様式!$C45))</f>
        <v/>
      </c>
      <c r="C10" s="49" t="str">
        <f>IF(女子様式!$C45="","",IF($B10="@","@",$B10+200000000))</f>
        <v/>
      </c>
      <c r="D10" s="49" t="str">
        <f ca="1">CONCATENATE(OFFSET(女子様式!$D$18,3*A10,0)," ",IF(LEN(OFFSET(女子様式!$K$18,A10*3,0))=0,,"("),LEFT(OFFSET(女子様式!$K$18,A10*3,0),2),IF(LEN(OFFSET(女子様式!$D$18,A10*3,0))=0,,")"))</f>
        <v xml:space="preserve"> </v>
      </c>
      <c r="E10" s="49" t="str">
        <f>IF(B10="","",VLOOKUP(女子mat!B10,女子様式!$C$21:$F$620,2,FALSE))</f>
        <v/>
      </c>
      <c r="F10" s="49" t="str">
        <f>IF($C10="","",女子様式!$G45)</f>
        <v/>
      </c>
      <c r="G10" s="49" t="str">
        <f ca="1">CONCATENATE(OFFSET(女子様式!$J$18,3*A10,0)," ",IF(LEN(OFFSET(女子様式!$K$18,A10*3,0))=0,,"("),LEFT(OFFSET(女子様式!$K$18,A10*3,0),2),IF(LEN(OFFSET(女子様式!$J$18,A10*3,0))=0,,")"))</f>
        <v xml:space="preserve"> </v>
      </c>
      <c r="H10" s="49" t="str">
        <f t="shared" si="0"/>
        <v/>
      </c>
      <c r="I10" s="51" t="str">
        <f>IF($C10="","",VLOOKUP(基本登録情報!$C$7,登録データ!$I$3:$L$100,3,FALSE))</f>
        <v/>
      </c>
      <c r="J10" s="51" t="str">
        <f ca="1">IF($C10="","",VLOOKUP(OFFSET(女子様式!$M$18,3*A10,0),登録データ!AM10:AN56,2,FALSE))</f>
        <v/>
      </c>
      <c r="K10" s="49" t="str">
        <f t="shared" si="1"/>
        <v/>
      </c>
      <c r="L10" s="49" t="str">
        <f>IF(女子様式!$AG45="","",女子様式!$AG45)</f>
        <v/>
      </c>
      <c r="M10" s="49" t="str">
        <f>IF(女子様式!$AG46="","",女子様式!$AG46)</f>
        <v/>
      </c>
      <c r="N10" s="49" t="str">
        <f>IF(女子様式!$AG47="","",女子様式!$AG47)</f>
        <v/>
      </c>
    </row>
    <row r="11" spans="1:14">
      <c r="A11" s="49">
        <v>10</v>
      </c>
      <c r="B11" s="49" t="str">
        <f>IF(女子様式!$C48="","",IF(女子様式!$C48="@","@",女子様式!$C48))</f>
        <v/>
      </c>
      <c r="C11" s="49" t="str">
        <f>IF(女子様式!$C48="","",IF($B11="@","@",$B11+200000000))</f>
        <v/>
      </c>
      <c r="D11" s="49" t="str">
        <f ca="1">CONCATENATE(OFFSET(女子様式!$D$18,3*A11,0)," ",IF(LEN(OFFSET(女子様式!$K$18,A11*3,0))=0,,"("),LEFT(OFFSET(女子様式!$K$18,A11*3,0),2),IF(LEN(OFFSET(女子様式!$D$18,A11*3,0))=0,,")"))</f>
        <v xml:space="preserve"> </v>
      </c>
      <c r="E11" s="49" t="str">
        <f>IF(B11="","",VLOOKUP(女子mat!B11,女子様式!$C$21:$F$620,2,FALSE))</f>
        <v/>
      </c>
      <c r="F11" s="49" t="str">
        <f>IF($C11="","",女子様式!$G48)</f>
        <v/>
      </c>
      <c r="G11" s="49" t="str">
        <f ca="1">CONCATENATE(OFFSET(女子様式!$J$18,3*A11,0)," ",IF(LEN(OFFSET(女子様式!$K$18,A11*3,0))=0,,"("),LEFT(OFFSET(女子様式!$K$18,A11*3,0),2),IF(LEN(OFFSET(女子様式!$J$18,A11*3,0))=0,,")"))</f>
        <v xml:space="preserve"> </v>
      </c>
      <c r="H11" s="49" t="str">
        <f t="shared" si="0"/>
        <v/>
      </c>
      <c r="I11" s="51" t="str">
        <f>IF($C11="","",VLOOKUP(基本登録情報!$C$7,登録データ!$I$3:$L$100,3,FALSE))</f>
        <v/>
      </c>
      <c r="J11" s="51" t="str">
        <f ca="1">IF($C11="","",VLOOKUP(OFFSET(女子様式!$M$18,3*A11,0),登録データ!AM11:AN57,2,FALSE))</f>
        <v/>
      </c>
      <c r="K11" s="49" t="str">
        <f t="shared" si="1"/>
        <v/>
      </c>
      <c r="L11" s="49" t="str">
        <f>IF(女子様式!$AG48="","",女子様式!$AG48)</f>
        <v/>
      </c>
      <c r="M11" s="49" t="str">
        <f>IF(女子様式!$AG49="","",女子様式!$AG49)</f>
        <v/>
      </c>
      <c r="N11" s="49" t="str">
        <f>IF(女子様式!$AG50="","",女子様式!$AG50)</f>
        <v/>
      </c>
    </row>
    <row r="12" spans="1:14">
      <c r="A12" s="49">
        <v>11</v>
      </c>
      <c r="B12" s="49" t="str">
        <f>IF(女子様式!$C51="","",IF(女子様式!$C51="@","@",女子様式!$C51))</f>
        <v/>
      </c>
      <c r="C12" s="49" t="str">
        <f>IF(女子様式!$C51="","",IF($B12="@","@",$B12+200000000))</f>
        <v/>
      </c>
      <c r="D12" s="49" t="str">
        <f ca="1">CONCATENATE(OFFSET(女子様式!$D$18,3*A12,0)," ",IF(LEN(OFFSET(女子様式!$K$18,A12*3,0))=0,,"("),LEFT(OFFSET(女子様式!$K$18,A12*3,0),2),IF(LEN(OFFSET(女子様式!$D$18,A12*3,0))=0,,")"))</f>
        <v xml:space="preserve"> </v>
      </c>
      <c r="E12" s="49" t="str">
        <f>IF(B12="","",VLOOKUP(女子mat!B12,女子様式!$C$21:$F$620,2,FALSE))</f>
        <v/>
      </c>
      <c r="F12" s="49" t="str">
        <f>IF($C12="","",女子様式!$G51)</f>
        <v/>
      </c>
      <c r="G12" s="49" t="str">
        <f ca="1">CONCATENATE(OFFSET(女子様式!$J$18,3*A12,0)," ",IF(LEN(OFFSET(女子様式!$K$18,A12*3,0))=0,,"("),LEFT(OFFSET(女子様式!$K$18,A12*3,0),2),IF(LEN(OFFSET(女子様式!$J$18,A12*3,0))=0,,")"))</f>
        <v xml:space="preserve"> </v>
      </c>
      <c r="H12" s="49" t="str">
        <f t="shared" si="0"/>
        <v/>
      </c>
      <c r="I12" s="51" t="str">
        <f>IF($C12="","",VLOOKUP(基本登録情報!$C$7,登録データ!$I$3:$L$100,3,FALSE))</f>
        <v/>
      </c>
      <c r="J12" s="51" t="str">
        <f ca="1">IF($C12="","",VLOOKUP(OFFSET(女子様式!$M$18,3*A12,0),登録データ!AM12:AN58,2,FALSE))</f>
        <v/>
      </c>
      <c r="K12" s="49" t="str">
        <f t="shared" si="1"/>
        <v/>
      </c>
      <c r="L12" s="49" t="str">
        <f>IF(女子様式!$AG51="","",女子様式!$AG51)</f>
        <v/>
      </c>
      <c r="M12" s="49" t="str">
        <f>IF(女子様式!$AG52="","",女子様式!$AG52)</f>
        <v/>
      </c>
      <c r="N12" s="49" t="str">
        <f>IF(女子様式!$AG53="","",女子様式!$AG53)</f>
        <v/>
      </c>
    </row>
    <row r="13" spans="1:14">
      <c r="A13" s="49">
        <v>12</v>
      </c>
      <c r="B13" s="49" t="str">
        <f>IF(女子様式!$C54="","",IF(女子様式!$C54="@","@",女子様式!$C54))</f>
        <v/>
      </c>
      <c r="C13" s="49" t="str">
        <f>IF(女子様式!$C54="","",IF($B13="@","@",$B13+200000000))</f>
        <v/>
      </c>
      <c r="D13" s="49" t="str">
        <f ca="1">CONCATENATE(OFFSET(女子様式!$D$18,3*A13,0)," ",IF(LEN(OFFSET(女子様式!$K$18,A13*3,0))=0,,"("),LEFT(OFFSET(女子様式!$K$18,A13*3,0),2),IF(LEN(OFFSET(女子様式!$D$18,A13*3,0))=0,,")"))</f>
        <v xml:space="preserve"> </v>
      </c>
      <c r="E13" s="49" t="str">
        <f>IF(B13="","",VLOOKUP(女子mat!B13,女子様式!$C$21:$F$620,2,FALSE))</f>
        <v/>
      </c>
      <c r="F13" s="49" t="str">
        <f>IF($C13="","",女子様式!$G54)</f>
        <v/>
      </c>
      <c r="G13" s="49" t="str">
        <f ca="1">CONCATENATE(OFFSET(女子様式!$J$18,3*A13,0)," ",IF(LEN(OFFSET(女子様式!$K$18,A13*3,0))=0,,"("),LEFT(OFFSET(女子様式!$K$18,A13*3,0),2),IF(LEN(OFFSET(女子様式!$J$18,A13*3,0))=0,,")"))</f>
        <v xml:space="preserve"> </v>
      </c>
      <c r="H13" s="49" t="str">
        <f t="shared" si="0"/>
        <v/>
      </c>
      <c r="I13" s="51" t="str">
        <f>IF($C13="","",VLOOKUP(基本登録情報!$C$7,登録データ!$I$3:$L$100,3,FALSE))</f>
        <v/>
      </c>
      <c r="J13" s="51" t="str">
        <f ca="1">IF($C13="","",VLOOKUP(OFFSET(女子様式!$M$18,3*A13,0),登録データ!AM13:AN59,2,FALSE))</f>
        <v/>
      </c>
      <c r="K13" s="49" t="str">
        <f t="shared" si="1"/>
        <v/>
      </c>
      <c r="L13" s="49" t="str">
        <f>IF(女子様式!$AG54="","",女子様式!$AG54)</f>
        <v/>
      </c>
      <c r="M13" s="49" t="str">
        <f>IF(女子様式!$AG55="","",女子様式!$AG55)</f>
        <v/>
      </c>
      <c r="N13" s="49" t="str">
        <f>IF(女子様式!$AG56="","",女子様式!$AG56)</f>
        <v/>
      </c>
    </row>
    <row r="14" spans="1:14">
      <c r="A14" s="49">
        <v>13</v>
      </c>
      <c r="B14" s="49" t="str">
        <f>IF(女子様式!$C57="","",IF(女子様式!$C57="@","@",女子様式!$C57))</f>
        <v/>
      </c>
      <c r="C14" s="49" t="str">
        <f>IF(女子様式!$C57="","",IF($B14="@","@",$B14+200000000))</f>
        <v/>
      </c>
      <c r="D14" s="49" t="str">
        <f ca="1">CONCATENATE(OFFSET(女子様式!$D$18,3*A14,0)," ",IF(LEN(OFFSET(女子様式!$K$18,A14*3,0))=0,,"("),LEFT(OFFSET(女子様式!$K$18,A14*3,0),2),IF(LEN(OFFSET(女子様式!$D$18,A14*3,0))=0,,")"))</f>
        <v xml:space="preserve"> </v>
      </c>
      <c r="E14" s="49" t="str">
        <f>IF(B14="","",VLOOKUP(女子mat!B14,女子様式!$C$21:$F$620,2,FALSE))</f>
        <v/>
      </c>
      <c r="F14" s="49" t="str">
        <f>IF($C14="","",女子様式!$G57)</f>
        <v/>
      </c>
      <c r="G14" s="49" t="str">
        <f ca="1">CONCATENATE(OFFSET(女子様式!$J$18,3*A14,0)," ",IF(LEN(OFFSET(女子様式!$K$18,A14*3,0))=0,,"("),LEFT(OFFSET(女子様式!$K$18,A14*3,0),2),IF(LEN(OFFSET(女子様式!$J$18,A14*3,0))=0,,")"))</f>
        <v xml:space="preserve"> </v>
      </c>
      <c r="H14" s="49" t="str">
        <f t="shared" si="0"/>
        <v/>
      </c>
      <c r="I14" s="51" t="str">
        <f>IF($C14="","",VLOOKUP(基本登録情報!$C$7,登録データ!$I$3:$L$100,3,FALSE))</f>
        <v/>
      </c>
      <c r="J14" s="51" t="str">
        <f ca="1">IF($C14="","",VLOOKUP(OFFSET(女子様式!$M$18,3*A14,0),登録データ!AM14:AN60,2,FALSE))</f>
        <v/>
      </c>
      <c r="K14" s="49" t="str">
        <f t="shared" si="1"/>
        <v/>
      </c>
      <c r="L14" s="49" t="str">
        <f>IF(女子様式!$AG57="","",女子様式!$AG57)</f>
        <v/>
      </c>
      <c r="M14" s="49" t="str">
        <f>IF(女子様式!$AG58="","",女子様式!$AG58)</f>
        <v/>
      </c>
      <c r="N14" s="49" t="str">
        <f>IF(女子様式!$AG59="","",女子様式!$AG59)</f>
        <v/>
      </c>
    </row>
    <row r="15" spans="1:14">
      <c r="A15" s="49">
        <v>14</v>
      </c>
      <c r="B15" s="49" t="str">
        <f>IF(女子様式!$C60="","",IF(女子様式!$C60="@","@",女子様式!$C60))</f>
        <v/>
      </c>
      <c r="C15" s="49" t="str">
        <f>IF(女子様式!$C60="","",IF($B15="@","@",$B15+200000000))</f>
        <v/>
      </c>
      <c r="D15" s="49" t="str">
        <f ca="1">CONCATENATE(OFFSET(女子様式!$D$18,3*A15,0)," ",IF(LEN(OFFSET(女子様式!$K$18,A15*3,0))=0,,"("),LEFT(OFFSET(女子様式!$K$18,A15*3,0),2),IF(LEN(OFFSET(女子様式!$D$18,A15*3,0))=0,,")"))</f>
        <v xml:space="preserve"> </v>
      </c>
      <c r="E15" s="49" t="str">
        <f>IF(B15="","",VLOOKUP(女子mat!B15,女子様式!$C$21:$F$620,2,FALSE))</f>
        <v/>
      </c>
      <c r="F15" s="49" t="str">
        <f>IF($C15="","",女子様式!$G60)</f>
        <v/>
      </c>
      <c r="G15" s="49" t="str">
        <f ca="1">CONCATENATE(OFFSET(女子様式!$J$18,3*A15,0)," ",IF(LEN(OFFSET(女子様式!$K$18,A15*3,0))=0,,"("),LEFT(OFFSET(女子様式!$K$18,A15*3,0),2),IF(LEN(OFFSET(女子様式!$J$18,A15*3,0))=0,,")"))</f>
        <v xml:space="preserve"> </v>
      </c>
      <c r="H15" s="49" t="str">
        <f t="shared" si="0"/>
        <v/>
      </c>
      <c r="I15" s="51" t="str">
        <f>IF($C15="","",VLOOKUP(基本登録情報!$C$7,登録データ!$I$3:$L$100,3,FALSE))</f>
        <v/>
      </c>
      <c r="J15" s="51" t="str">
        <f ca="1">IF($C15="","",VLOOKUP(OFFSET(女子様式!$M$18,3*A15,0),登録データ!AM15:AN61,2,FALSE))</f>
        <v/>
      </c>
      <c r="K15" s="49" t="str">
        <f t="shared" si="1"/>
        <v/>
      </c>
      <c r="L15" s="49" t="str">
        <f>IF(女子様式!$AG60="","",女子様式!$AG60)</f>
        <v/>
      </c>
      <c r="M15" s="49" t="str">
        <f>IF(女子様式!$AG61="","",女子様式!$AG61)</f>
        <v/>
      </c>
      <c r="N15" s="49" t="str">
        <f>IF(女子様式!$AG62="","",女子様式!$AG62)</f>
        <v/>
      </c>
    </row>
    <row r="16" spans="1:14">
      <c r="A16" s="49">
        <v>15</v>
      </c>
      <c r="B16" s="49" t="str">
        <f>IF(女子様式!$C63="","",IF(女子様式!$C63="@","@",女子様式!$C63))</f>
        <v/>
      </c>
      <c r="C16" s="49" t="str">
        <f>IF(女子様式!$C63="","",IF($B16="@","@",$B16+200000000))</f>
        <v/>
      </c>
      <c r="D16" s="49" t="str">
        <f ca="1">CONCATENATE(OFFSET(女子様式!$D$18,3*A16,0)," ",IF(LEN(OFFSET(女子様式!$K$18,A16*3,0))=0,,"("),LEFT(OFFSET(女子様式!$K$18,A16*3,0),2),IF(LEN(OFFSET(女子様式!$D$18,A16*3,0))=0,,")"))</f>
        <v xml:space="preserve"> </v>
      </c>
      <c r="E16" s="49" t="str">
        <f>IF(B16="","",VLOOKUP(女子mat!B16,女子様式!$C$21:$F$620,2,FALSE))</f>
        <v/>
      </c>
      <c r="F16" s="49" t="str">
        <f>IF($C16="","",女子様式!$G63)</f>
        <v/>
      </c>
      <c r="G16" s="49" t="str">
        <f ca="1">CONCATENATE(OFFSET(女子様式!$J$18,3*A16,0)," ",IF(LEN(OFFSET(女子様式!$K$18,A16*3,0))=0,,"("),LEFT(OFFSET(女子様式!$K$18,A16*3,0),2),IF(LEN(OFFSET(女子様式!$J$18,A16*3,0))=0,,")"))</f>
        <v xml:space="preserve"> </v>
      </c>
      <c r="H16" s="49" t="str">
        <f t="shared" si="0"/>
        <v/>
      </c>
      <c r="I16" s="51" t="str">
        <f>IF($C16="","",VLOOKUP(基本登録情報!$C$7,登録データ!$I$3:$L$100,3,FALSE))</f>
        <v/>
      </c>
      <c r="J16" s="51" t="str">
        <f ca="1">IF($C16="","",VLOOKUP(OFFSET(女子様式!$M$18,3*A16,0),登録データ!AM16:AN62,2,FALSE))</f>
        <v/>
      </c>
      <c r="K16" s="49" t="str">
        <f t="shared" si="1"/>
        <v/>
      </c>
      <c r="L16" s="49" t="str">
        <f>IF(女子様式!$AG63="","",女子様式!$AG63)</f>
        <v/>
      </c>
      <c r="M16" s="49" t="str">
        <f>IF(女子様式!$AG64="","",女子様式!$AG64)</f>
        <v/>
      </c>
      <c r="N16" s="49" t="str">
        <f>IF(女子様式!$AG65="","",女子様式!$AG65)</f>
        <v/>
      </c>
    </row>
    <row r="17" spans="1:14">
      <c r="A17" s="49">
        <v>16</v>
      </c>
      <c r="B17" s="49" t="str">
        <f>IF(女子様式!$C66="","",IF(女子様式!$C66="@","@",女子様式!$C66))</f>
        <v/>
      </c>
      <c r="C17" s="49" t="str">
        <f>IF(女子様式!$C66="","",IF($B17="@","@",$B17+200000000))</f>
        <v/>
      </c>
      <c r="D17" s="49" t="str">
        <f ca="1">CONCATENATE(OFFSET(女子様式!$D$18,3*A17,0)," ",IF(LEN(OFFSET(女子様式!$K$18,A17*3,0))=0,,"("),LEFT(OFFSET(女子様式!$K$18,A17*3,0),2),IF(LEN(OFFSET(女子様式!$D$18,A17*3,0))=0,,")"))</f>
        <v xml:space="preserve"> </v>
      </c>
      <c r="E17" s="49" t="str">
        <f>IF(B17="","",VLOOKUP(女子mat!B17,女子様式!$C$21:$F$620,2,FALSE))</f>
        <v/>
      </c>
      <c r="F17" s="49" t="str">
        <f>IF($C17="","",女子様式!$G66)</f>
        <v/>
      </c>
      <c r="G17" s="49" t="str">
        <f ca="1">CONCATENATE(OFFSET(女子様式!$J$18,3*A17,0)," ",IF(LEN(OFFSET(女子様式!$K$18,A17*3,0))=0,,"("),LEFT(OFFSET(女子様式!$K$18,A17*3,0),2),IF(LEN(OFFSET(女子様式!$J$18,A17*3,0))=0,,")"))</f>
        <v xml:space="preserve"> </v>
      </c>
      <c r="H17" s="49" t="str">
        <f t="shared" si="0"/>
        <v/>
      </c>
      <c r="I17" s="51" t="str">
        <f>IF($C17="","",VLOOKUP(基本登録情報!$C$7,登録データ!$I$3:$L$100,3,FALSE))</f>
        <v/>
      </c>
      <c r="J17" s="51" t="str">
        <f ca="1">IF($C17="","",VLOOKUP(OFFSET(女子様式!$M$18,3*A17,0),登録データ!AM17:AN63,2,FALSE))</f>
        <v/>
      </c>
      <c r="K17" s="49" t="str">
        <f t="shared" si="1"/>
        <v/>
      </c>
      <c r="L17" s="49" t="str">
        <f>IF(女子様式!$AG66="","",女子様式!$AG66)</f>
        <v/>
      </c>
      <c r="M17" s="49" t="str">
        <f>IF(女子様式!$AG67="","",女子様式!$AG67)</f>
        <v/>
      </c>
      <c r="N17" s="49" t="str">
        <f>IF(女子様式!$AG68="","",女子様式!$AG68)</f>
        <v/>
      </c>
    </row>
    <row r="18" spans="1:14">
      <c r="A18" s="49">
        <v>17</v>
      </c>
      <c r="B18" s="49" t="str">
        <f>IF(女子様式!$C69="","",IF(女子様式!$C69="@","@",女子様式!$C69))</f>
        <v/>
      </c>
      <c r="C18" s="49" t="str">
        <f>IF(女子様式!$C69="","",IF($B18="@","@",$B18+200000000))</f>
        <v/>
      </c>
      <c r="D18" s="49" t="str">
        <f ca="1">CONCATENATE(OFFSET(女子様式!$D$18,3*A18,0)," ",IF(LEN(OFFSET(女子様式!$K$18,A18*3,0))=0,,"("),LEFT(OFFSET(女子様式!$K$18,A18*3,0),2),IF(LEN(OFFSET(女子様式!$D$18,A18*3,0))=0,,")"))</f>
        <v xml:space="preserve"> </v>
      </c>
      <c r="E18" s="49" t="str">
        <f>IF(B18="","",VLOOKUP(女子mat!B18,女子様式!$C$21:$F$620,2,FALSE))</f>
        <v/>
      </c>
      <c r="F18" s="49" t="str">
        <f>IF($C18="","",女子様式!$G69)</f>
        <v/>
      </c>
      <c r="G18" s="49" t="str">
        <f ca="1">CONCATENATE(OFFSET(女子様式!$J$18,3*A18,0)," ",IF(LEN(OFFSET(女子様式!$K$18,A18*3,0))=0,,"("),LEFT(OFFSET(女子様式!$K$18,A18*3,0),2),IF(LEN(OFFSET(女子様式!$J$18,A18*3,0))=0,,")"))</f>
        <v xml:space="preserve"> </v>
      </c>
      <c r="H18" s="49" t="str">
        <f t="shared" si="0"/>
        <v/>
      </c>
      <c r="I18" s="51" t="str">
        <f>IF($C18="","",VLOOKUP(基本登録情報!$C$7,登録データ!$I$3:$L$100,3,FALSE))</f>
        <v/>
      </c>
      <c r="J18" s="51" t="str">
        <f ca="1">IF($C18="","",VLOOKUP(OFFSET(女子様式!$M$18,3*A18,0),登録データ!AM18:AN64,2,FALSE))</f>
        <v/>
      </c>
      <c r="K18" s="49" t="str">
        <f t="shared" si="1"/>
        <v/>
      </c>
      <c r="L18" s="49" t="str">
        <f>IF(女子様式!$AG69="","",女子様式!$AG69)</f>
        <v/>
      </c>
      <c r="M18" s="49" t="str">
        <f>IF(女子様式!$AG70="","",女子様式!$AG70)</f>
        <v/>
      </c>
      <c r="N18" s="49" t="str">
        <f>IF(女子様式!$AG71="","",女子様式!$AG71)</f>
        <v/>
      </c>
    </row>
    <row r="19" spans="1:14">
      <c r="A19" s="49">
        <v>18</v>
      </c>
      <c r="B19" s="49" t="str">
        <f>IF(女子様式!$C72="","",IF(女子様式!$C72="@","@",女子様式!$C72))</f>
        <v/>
      </c>
      <c r="C19" s="49" t="str">
        <f>IF(女子様式!$C72="","",IF($B19="@","@",$B19+200000000))</f>
        <v/>
      </c>
      <c r="D19" s="49" t="str">
        <f ca="1">CONCATENATE(OFFSET(女子様式!$D$18,3*A19,0)," ",IF(LEN(OFFSET(女子様式!$K$18,A19*3,0))=0,,"("),LEFT(OFFSET(女子様式!$K$18,A19*3,0),2),IF(LEN(OFFSET(女子様式!$D$18,A19*3,0))=0,,")"))</f>
        <v xml:space="preserve"> </v>
      </c>
      <c r="E19" s="49" t="str">
        <f>IF(B19="","",VLOOKUP(女子mat!B19,女子様式!$C$21:$F$620,2,FALSE))</f>
        <v/>
      </c>
      <c r="F19" s="49" t="str">
        <f>IF($C19="","",女子様式!$G72)</f>
        <v/>
      </c>
      <c r="G19" s="49" t="str">
        <f ca="1">CONCATENATE(OFFSET(女子様式!$J$18,3*A19,0)," ",IF(LEN(OFFSET(女子様式!$K$18,A19*3,0))=0,,"("),LEFT(OFFSET(女子様式!$K$18,A19*3,0),2),IF(LEN(OFFSET(女子様式!$J$18,A19*3,0))=0,,")"))</f>
        <v xml:space="preserve"> </v>
      </c>
      <c r="H19" s="49" t="str">
        <f t="shared" si="0"/>
        <v/>
      </c>
      <c r="I19" s="51" t="str">
        <f>IF($C19="","",VLOOKUP(基本登録情報!$C$7,登録データ!$I$3:$L$100,3,FALSE))</f>
        <v/>
      </c>
      <c r="J19" s="51" t="str">
        <f ca="1">IF($C19="","",VLOOKUP(OFFSET(女子様式!$M$18,3*A19,0),登録データ!AM19:AN65,2,FALSE))</f>
        <v/>
      </c>
      <c r="K19" s="49" t="str">
        <f t="shared" si="1"/>
        <v/>
      </c>
      <c r="L19" s="49" t="str">
        <f>IF(女子様式!$AG72="","",女子様式!$AG72)</f>
        <v/>
      </c>
      <c r="M19" s="49" t="str">
        <f>IF(女子様式!$AG73="","",女子様式!$AG73)</f>
        <v/>
      </c>
      <c r="N19" s="49" t="str">
        <f>IF(女子様式!$AG74="","",女子様式!$AG74)</f>
        <v/>
      </c>
    </row>
    <row r="20" spans="1:14">
      <c r="A20" s="49">
        <v>19</v>
      </c>
      <c r="B20" s="49" t="str">
        <f>IF(女子様式!$C75="","",IF(女子様式!$C75="@","@",女子様式!$C75))</f>
        <v/>
      </c>
      <c r="C20" s="49" t="str">
        <f>IF(女子様式!$C75="","",IF($B20="@","@",$B20+200000000))</f>
        <v/>
      </c>
      <c r="D20" s="49" t="str">
        <f ca="1">CONCATENATE(OFFSET(女子様式!$D$18,3*A20,0)," ",IF(LEN(OFFSET(女子様式!$K$18,A20*3,0))=0,,"("),LEFT(OFFSET(女子様式!$K$18,A20*3,0),2),IF(LEN(OFFSET(女子様式!$D$18,A20*3,0))=0,,")"))</f>
        <v xml:space="preserve"> </v>
      </c>
      <c r="E20" s="49" t="str">
        <f>IF(B20="","",VLOOKUP(女子mat!B20,女子様式!$C$21:$F$620,2,FALSE))</f>
        <v/>
      </c>
      <c r="F20" s="49" t="str">
        <f>IF($C20="","",女子様式!$G75)</f>
        <v/>
      </c>
      <c r="G20" s="49" t="str">
        <f ca="1">CONCATENATE(OFFSET(女子様式!$J$18,3*A20,0)," ",IF(LEN(OFFSET(女子様式!$K$18,A20*3,0))=0,,"("),LEFT(OFFSET(女子様式!$K$18,A20*3,0),2),IF(LEN(OFFSET(女子様式!$J$18,A20*3,0))=0,,")"))</f>
        <v xml:space="preserve"> </v>
      </c>
      <c r="H20" s="49" t="str">
        <f t="shared" si="0"/>
        <v/>
      </c>
      <c r="I20" s="51" t="str">
        <f>IF($C20="","",VLOOKUP(基本登録情報!$C$7,登録データ!$I$3:$L$100,3,FALSE))</f>
        <v/>
      </c>
      <c r="J20" s="51" t="str">
        <f ca="1">IF($C20="","",VLOOKUP(OFFSET(女子様式!$M$18,3*A20,0),登録データ!AM20:AN66,2,FALSE))</f>
        <v/>
      </c>
      <c r="K20" s="49" t="str">
        <f t="shared" si="1"/>
        <v/>
      </c>
      <c r="L20" s="49" t="str">
        <f>IF(女子様式!$AG75="","",女子様式!$AG75)</f>
        <v/>
      </c>
      <c r="M20" s="49" t="str">
        <f>IF(女子様式!$AG76="","",女子様式!$AG76)</f>
        <v/>
      </c>
      <c r="N20" s="49" t="str">
        <f>IF(女子様式!$AG77="","",女子様式!$AG77)</f>
        <v/>
      </c>
    </row>
    <row r="21" spans="1:14">
      <c r="A21" s="49">
        <v>20</v>
      </c>
      <c r="B21" s="49" t="str">
        <f>IF(女子様式!$C78="","",IF(女子様式!$C78="@","@",女子様式!$C78))</f>
        <v/>
      </c>
      <c r="C21" s="49" t="str">
        <f>IF(女子様式!$C78="","",IF($B21="@","@",$B21+200000000))</f>
        <v/>
      </c>
      <c r="D21" s="49" t="str">
        <f ca="1">CONCATENATE(OFFSET(女子様式!$D$18,3*A21,0)," ",IF(LEN(OFFSET(女子様式!$K$18,A21*3,0))=0,,"("),LEFT(OFFSET(女子様式!$K$18,A21*3,0),2),IF(LEN(OFFSET(女子様式!$D$18,A21*3,0))=0,,")"))</f>
        <v xml:space="preserve"> </v>
      </c>
      <c r="E21" s="49" t="str">
        <f>IF(B21="","",VLOOKUP(女子mat!B21,女子様式!$C$21:$F$620,2,FALSE))</f>
        <v/>
      </c>
      <c r="F21" s="49" t="str">
        <f>IF($C21="","",女子様式!$G78)</f>
        <v/>
      </c>
      <c r="G21" s="49" t="str">
        <f ca="1">CONCATENATE(OFFSET(女子様式!$J$18,3*A21,0)," ",IF(LEN(OFFSET(女子様式!$K$18,A21*3,0))=0,,"("),LEFT(OFFSET(女子様式!$K$18,A21*3,0),2),IF(LEN(OFFSET(女子様式!$J$18,A21*3,0))=0,,")"))</f>
        <v xml:space="preserve"> </v>
      </c>
      <c r="H21" s="49" t="str">
        <f t="shared" si="0"/>
        <v/>
      </c>
      <c r="I21" s="51" t="str">
        <f>IF($C21="","",VLOOKUP(基本登録情報!$C$7,登録データ!$I$3:$L$100,3,FALSE))</f>
        <v/>
      </c>
      <c r="J21" s="51" t="str">
        <f ca="1">IF($C21="","",VLOOKUP(OFFSET(女子様式!$M$18,3*A21,0),登録データ!AM21:AN67,2,FALSE))</f>
        <v/>
      </c>
      <c r="K21" s="49" t="str">
        <f t="shared" si="1"/>
        <v/>
      </c>
      <c r="L21" s="49" t="str">
        <f>IF(女子様式!$AG78="","",女子様式!$AG78)</f>
        <v/>
      </c>
      <c r="M21" s="49" t="str">
        <f>IF(女子様式!$AG79="","",女子様式!$AG79)</f>
        <v/>
      </c>
      <c r="N21" s="49" t="str">
        <f>IF(女子様式!$AG80="","",女子様式!$AG80)</f>
        <v/>
      </c>
    </row>
    <row r="22" spans="1:14">
      <c r="A22" s="49">
        <v>21</v>
      </c>
      <c r="B22" s="49" t="str">
        <f>IF(女子様式!$C81="","",IF(女子様式!$C81="@","@",女子様式!$C81))</f>
        <v/>
      </c>
      <c r="C22" s="49" t="str">
        <f>IF(女子様式!$C81="","",IF($B22="@","@",$B22+200000000))</f>
        <v/>
      </c>
      <c r="D22" s="49" t="str">
        <f ca="1">CONCATENATE(OFFSET(女子様式!$D$18,3*A22,0)," ",IF(LEN(OFFSET(女子様式!$K$18,A22*3,0))=0,,"("),LEFT(OFFSET(女子様式!$K$18,A22*3,0),2),IF(LEN(OFFSET(女子様式!$D$18,A22*3,0))=0,,")"))</f>
        <v xml:space="preserve"> </v>
      </c>
      <c r="E22" s="49" t="str">
        <f>IF(B22="","",VLOOKUP(女子mat!B22,女子様式!$C$21:$F$620,2,FALSE))</f>
        <v/>
      </c>
      <c r="F22" s="49" t="str">
        <f>IF($C22="","",女子様式!$G81)</f>
        <v/>
      </c>
      <c r="G22" s="49" t="str">
        <f ca="1">CONCATENATE(OFFSET(女子様式!$J$18,3*A22,0)," ",IF(LEN(OFFSET(女子様式!$K$18,A22*3,0))=0,,"("),LEFT(OFFSET(女子様式!$K$18,A22*3,0),2),IF(LEN(OFFSET(女子様式!$J$18,A22*3,0))=0,,")"))</f>
        <v xml:space="preserve"> </v>
      </c>
      <c r="H22" s="49" t="str">
        <f t="shared" si="0"/>
        <v/>
      </c>
      <c r="I22" s="51" t="str">
        <f>IF($C22="","",VLOOKUP(基本登録情報!$C$7,登録データ!$I$3:$L$100,3,FALSE))</f>
        <v/>
      </c>
      <c r="J22" s="51" t="str">
        <f ca="1">IF($C22="","",VLOOKUP(OFFSET(女子様式!$M$18,3*A22,0),登録データ!AM22:AN68,2,FALSE))</f>
        <v/>
      </c>
      <c r="K22" s="49" t="str">
        <f t="shared" si="1"/>
        <v/>
      </c>
      <c r="L22" s="49" t="str">
        <f>IF(女子様式!$AG81="","",女子様式!$AG81)</f>
        <v/>
      </c>
      <c r="M22" s="49" t="str">
        <f>IF(女子様式!$AG82="","",女子様式!$AG82)</f>
        <v/>
      </c>
      <c r="N22" s="49" t="str">
        <f>IF(女子様式!$AG83="","",女子様式!$AG83)</f>
        <v/>
      </c>
    </row>
    <row r="23" spans="1:14">
      <c r="A23" s="49">
        <v>22</v>
      </c>
      <c r="B23" s="49" t="str">
        <f>IF(女子様式!$C84="","",IF(女子様式!$C84="@","@",女子様式!$C84))</f>
        <v/>
      </c>
      <c r="C23" s="49" t="str">
        <f>IF(女子様式!$C84="","",IF($B23="@","@",$B23+200000000))</f>
        <v/>
      </c>
      <c r="D23" s="49" t="str">
        <f ca="1">CONCATENATE(OFFSET(女子様式!$D$18,3*A23,0)," ",IF(LEN(OFFSET(女子様式!$K$18,A23*3,0))=0,,"("),LEFT(OFFSET(女子様式!$K$18,A23*3,0),2),IF(LEN(OFFSET(女子様式!$D$18,A23*3,0))=0,,")"))</f>
        <v xml:space="preserve"> </v>
      </c>
      <c r="E23" s="49" t="str">
        <f>IF(B23="","",VLOOKUP(女子mat!B23,女子様式!$C$21:$F$620,2,FALSE))</f>
        <v/>
      </c>
      <c r="F23" s="49" t="str">
        <f>IF($C23="","",女子様式!$G84)</f>
        <v/>
      </c>
      <c r="G23" s="49" t="str">
        <f ca="1">CONCATENATE(OFFSET(女子様式!$J$18,3*A23,0)," ",IF(LEN(OFFSET(女子様式!$K$18,A23*3,0))=0,,"("),LEFT(OFFSET(女子様式!$K$18,A23*3,0),2),IF(LEN(OFFSET(女子様式!$J$18,A23*3,0))=0,,")"))</f>
        <v xml:space="preserve"> </v>
      </c>
      <c r="H23" s="49" t="str">
        <f t="shared" si="0"/>
        <v/>
      </c>
      <c r="I23" s="51" t="str">
        <f>IF($C23="","",VLOOKUP(基本登録情報!$C$7,登録データ!$I$3:$L$100,3,FALSE))</f>
        <v/>
      </c>
      <c r="J23" s="51" t="str">
        <f ca="1">IF($C23="","",VLOOKUP(OFFSET(女子様式!$M$18,3*A23,0),登録データ!AM23:AN69,2,FALSE))</f>
        <v/>
      </c>
      <c r="K23" s="49" t="str">
        <f t="shared" si="1"/>
        <v/>
      </c>
      <c r="L23" s="49" t="str">
        <f>IF(女子様式!$AG84="","",女子様式!$AG84)</f>
        <v/>
      </c>
      <c r="M23" s="49" t="str">
        <f>IF(女子様式!$AG85="","",女子様式!$AG85)</f>
        <v/>
      </c>
      <c r="N23" s="49" t="str">
        <f>IF(女子様式!$AG86="","",女子様式!$AG86)</f>
        <v/>
      </c>
    </row>
    <row r="24" spans="1:14">
      <c r="A24" s="49">
        <v>23</v>
      </c>
      <c r="B24" s="49" t="str">
        <f>IF(女子様式!$C87="","",IF(女子様式!$C87="@","@",女子様式!$C87))</f>
        <v/>
      </c>
      <c r="C24" s="49" t="str">
        <f>IF(女子様式!$C87="","",IF($B24="@","@",$B24+200000000))</f>
        <v/>
      </c>
      <c r="D24" s="49" t="str">
        <f ca="1">CONCATENATE(OFFSET(女子様式!$D$18,3*A24,0)," ",IF(LEN(OFFSET(女子様式!$K$18,A24*3,0))=0,,"("),LEFT(OFFSET(女子様式!$K$18,A24*3,0),2),IF(LEN(OFFSET(女子様式!$D$18,A24*3,0))=0,,")"))</f>
        <v xml:space="preserve"> </v>
      </c>
      <c r="E24" s="49" t="str">
        <f>IF(B24="","",VLOOKUP(女子mat!B24,女子様式!$C$21:$F$620,2,FALSE))</f>
        <v/>
      </c>
      <c r="F24" s="49" t="str">
        <f>IF($C24="","",女子様式!$G87)</f>
        <v/>
      </c>
      <c r="G24" s="49" t="str">
        <f ca="1">CONCATENATE(OFFSET(女子様式!$J$18,3*A24,0)," ",IF(LEN(OFFSET(女子様式!$K$18,A24*3,0))=0,,"("),LEFT(OFFSET(女子様式!$K$18,A24*3,0),2),IF(LEN(OFFSET(女子様式!$J$18,A24*3,0))=0,,")"))</f>
        <v xml:space="preserve"> </v>
      </c>
      <c r="H24" s="49" t="str">
        <f t="shared" si="0"/>
        <v/>
      </c>
      <c r="I24" s="51" t="str">
        <f>IF($C24="","",VLOOKUP(基本登録情報!$C$7,登録データ!$I$3:$L$100,3,FALSE))</f>
        <v/>
      </c>
      <c r="J24" s="51" t="str">
        <f ca="1">IF($C24="","",VLOOKUP(OFFSET(女子様式!$M$18,3*A24,0),登録データ!AM24:AN70,2,FALSE))</f>
        <v/>
      </c>
      <c r="K24" s="49" t="str">
        <f t="shared" si="1"/>
        <v/>
      </c>
      <c r="L24" s="49" t="str">
        <f>IF(女子様式!$AG87="","",女子様式!$AG87)</f>
        <v/>
      </c>
      <c r="M24" s="49" t="str">
        <f>IF(女子様式!$AG88="","",女子様式!$AG88)</f>
        <v/>
      </c>
      <c r="N24" s="49" t="str">
        <f>IF(女子様式!$AG89="","",女子様式!$AG89)</f>
        <v/>
      </c>
    </row>
    <row r="25" spans="1:14">
      <c r="A25" s="49">
        <v>24</v>
      </c>
      <c r="B25" s="49" t="str">
        <f>IF(女子様式!$C90="","",IF(女子様式!$C90="@","@",女子様式!$C90))</f>
        <v/>
      </c>
      <c r="C25" s="49" t="str">
        <f>IF(女子様式!$C90="","",IF($B25="@","@",$B25+200000000))</f>
        <v/>
      </c>
      <c r="D25" s="49" t="str">
        <f ca="1">CONCATENATE(OFFSET(女子様式!$D$18,3*A25,0)," ",IF(LEN(OFFSET(女子様式!$K$18,A25*3,0))=0,,"("),LEFT(OFFSET(女子様式!$K$18,A25*3,0),2),IF(LEN(OFFSET(女子様式!$D$18,A25*3,0))=0,,")"))</f>
        <v xml:space="preserve"> </v>
      </c>
      <c r="E25" s="49" t="str">
        <f>IF(B25="","",VLOOKUP(女子mat!B25,女子様式!$C$21:$F$620,2,FALSE))</f>
        <v/>
      </c>
      <c r="F25" s="49" t="str">
        <f>IF($C25="","",女子様式!$G90)</f>
        <v/>
      </c>
      <c r="G25" s="49" t="str">
        <f ca="1">CONCATENATE(OFFSET(女子様式!$J$18,3*A25,0)," ",IF(LEN(OFFSET(女子様式!$K$18,A25*3,0))=0,,"("),LEFT(OFFSET(女子様式!$K$18,A25*3,0),2),IF(LEN(OFFSET(女子様式!$J$18,A25*3,0))=0,,")"))</f>
        <v xml:space="preserve"> </v>
      </c>
      <c r="H25" s="49" t="str">
        <f t="shared" si="0"/>
        <v/>
      </c>
      <c r="I25" s="51" t="str">
        <f>IF($C25="","",VLOOKUP(基本登録情報!$C$7,登録データ!$I$3:$L$100,3,FALSE))</f>
        <v/>
      </c>
      <c r="J25" s="51" t="str">
        <f ca="1">IF($C25="","",VLOOKUP(OFFSET(女子様式!$M$18,3*A25,0),登録データ!AM25:AN71,2,FALSE))</f>
        <v/>
      </c>
      <c r="K25" s="49" t="str">
        <f t="shared" si="1"/>
        <v/>
      </c>
      <c r="L25" s="49" t="str">
        <f>IF(女子様式!$AG90="","",女子様式!$AG90)</f>
        <v/>
      </c>
      <c r="M25" s="49" t="str">
        <f>IF(女子様式!$AG91="","",女子様式!$AG91)</f>
        <v/>
      </c>
      <c r="N25" s="49" t="str">
        <f>IF(女子様式!$AG92="","",女子様式!$AG92)</f>
        <v/>
      </c>
    </row>
    <row r="26" spans="1:14">
      <c r="A26" s="49">
        <v>25</v>
      </c>
      <c r="B26" s="49" t="str">
        <f>IF(女子様式!$C93="","",IF(女子様式!$C93="@","@",女子様式!$C93))</f>
        <v/>
      </c>
      <c r="C26" s="49" t="str">
        <f>IF(女子様式!$C93="","",IF($B26="@","@",$B26+200000000))</f>
        <v/>
      </c>
      <c r="D26" s="49" t="str">
        <f ca="1">CONCATENATE(OFFSET(女子様式!$D$18,3*A26,0)," ",IF(LEN(OFFSET(女子様式!$K$18,A26*3,0))=0,,"("),LEFT(OFFSET(女子様式!$K$18,A26*3,0),2),IF(LEN(OFFSET(女子様式!$D$18,A26*3,0))=0,,")"))</f>
        <v xml:space="preserve"> </v>
      </c>
      <c r="E26" s="49" t="str">
        <f>IF(B26="","",VLOOKUP(女子mat!B26,女子様式!$C$21:$F$620,2,FALSE))</f>
        <v/>
      </c>
      <c r="F26" s="49" t="str">
        <f>IF($C26="","",女子様式!$G93)</f>
        <v/>
      </c>
      <c r="G26" s="49" t="str">
        <f ca="1">CONCATENATE(OFFSET(女子様式!$J$18,3*A26,0)," ",IF(LEN(OFFSET(女子様式!$K$18,A26*3,0))=0,,"("),LEFT(OFFSET(女子様式!$K$18,A26*3,0),2),IF(LEN(OFFSET(女子様式!$J$18,A26*3,0))=0,,")"))</f>
        <v xml:space="preserve"> </v>
      </c>
      <c r="H26" s="49" t="str">
        <f t="shared" si="0"/>
        <v/>
      </c>
      <c r="I26" s="51" t="str">
        <f>IF($C26="","",VLOOKUP(基本登録情報!$C$7,登録データ!$I$3:$L$100,3,FALSE))</f>
        <v/>
      </c>
      <c r="J26" s="51" t="str">
        <f ca="1">IF($C26="","",VLOOKUP(OFFSET(女子様式!$M$18,3*A26,0),登録データ!AM26:AN72,2,FALSE))</f>
        <v/>
      </c>
      <c r="K26" s="49" t="str">
        <f t="shared" si="1"/>
        <v/>
      </c>
      <c r="L26" s="49" t="str">
        <f>IF(女子様式!$AG93="","",女子様式!$AG93)</f>
        <v/>
      </c>
      <c r="M26" s="49" t="str">
        <f>IF(女子様式!$AG94="","",女子様式!$AG94)</f>
        <v/>
      </c>
      <c r="N26" s="49" t="str">
        <f>IF(女子様式!$AG95="","",女子様式!$AG95)</f>
        <v/>
      </c>
    </row>
    <row r="27" spans="1:14">
      <c r="A27" s="49">
        <v>26</v>
      </c>
      <c r="B27" s="49" t="str">
        <f>IF(女子様式!$C96="","",IF(女子様式!$C96="@","@",女子様式!$C96))</f>
        <v/>
      </c>
      <c r="C27" s="49" t="str">
        <f>IF(女子様式!$C96="","",IF($B27="@","@",$B27+200000000))</f>
        <v/>
      </c>
      <c r="D27" s="49" t="str">
        <f ca="1">CONCATENATE(OFFSET(女子様式!$D$18,3*A27,0)," ",IF(LEN(OFFSET(女子様式!$K$18,A27*3,0))=0,,"("),LEFT(OFFSET(女子様式!$K$18,A27*3,0),2),IF(LEN(OFFSET(女子様式!$D$18,A27*3,0))=0,,")"))</f>
        <v xml:space="preserve"> </v>
      </c>
      <c r="E27" s="49" t="str">
        <f>IF(B27="","",VLOOKUP(女子mat!B27,女子様式!$C$21:$F$620,2,FALSE))</f>
        <v/>
      </c>
      <c r="F27" s="49" t="str">
        <f>IF($C27="","",女子様式!$G96)</f>
        <v/>
      </c>
      <c r="G27" s="49" t="str">
        <f ca="1">CONCATENATE(OFFSET(女子様式!$J$18,3*A27,0)," ",IF(LEN(OFFSET(女子様式!$K$18,A27*3,0))=0,,"("),LEFT(OFFSET(女子様式!$K$18,A27*3,0),2),IF(LEN(OFFSET(女子様式!$J$18,A27*3,0))=0,,")"))</f>
        <v xml:space="preserve"> </v>
      </c>
      <c r="H27" s="49" t="str">
        <f t="shared" si="0"/>
        <v/>
      </c>
      <c r="I27" s="51" t="str">
        <f>IF($C27="","",VLOOKUP(基本登録情報!$C$7,登録データ!$I$3:$L$100,3,FALSE))</f>
        <v/>
      </c>
      <c r="J27" s="51" t="str">
        <f ca="1">IF($C27="","",VLOOKUP(OFFSET(女子様式!$M$18,3*A27,0),登録データ!AM27:AN73,2,FALSE))</f>
        <v/>
      </c>
      <c r="K27" s="49" t="str">
        <f t="shared" si="1"/>
        <v/>
      </c>
      <c r="L27" s="49" t="str">
        <f>IF(女子様式!$AG96="","",女子様式!$AG96)</f>
        <v/>
      </c>
      <c r="M27" s="49" t="str">
        <f>IF(女子様式!$AG97="","",女子様式!$AG97)</f>
        <v/>
      </c>
      <c r="N27" s="49" t="str">
        <f>IF(女子様式!$AG98="","",女子様式!$AG98)</f>
        <v/>
      </c>
    </row>
    <row r="28" spans="1:14">
      <c r="A28" s="49">
        <v>27</v>
      </c>
      <c r="B28" s="49" t="str">
        <f>IF(女子様式!$C99="","",IF(女子様式!$C99="@","@",女子様式!$C99))</f>
        <v/>
      </c>
      <c r="C28" s="49" t="str">
        <f>IF(女子様式!$C99="","",IF($B28="@","@",$B28+200000000))</f>
        <v/>
      </c>
      <c r="D28" s="49" t="str">
        <f ca="1">CONCATENATE(OFFSET(女子様式!$D$18,3*A28,0)," ",IF(LEN(OFFSET(女子様式!$K$18,A28*3,0))=0,,"("),LEFT(OFFSET(女子様式!$K$18,A28*3,0),2),IF(LEN(OFFSET(女子様式!$D$18,A28*3,0))=0,,")"))</f>
        <v xml:space="preserve"> </v>
      </c>
      <c r="E28" s="49" t="str">
        <f>IF(B28="","",VLOOKUP(女子mat!B28,女子様式!$C$21:$F$620,2,FALSE))</f>
        <v/>
      </c>
      <c r="F28" s="49" t="str">
        <f>IF($C28="","",女子様式!$G99)</f>
        <v/>
      </c>
      <c r="G28" s="49" t="str">
        <f ca="1">CONCATENATE(OFFSET(女子様式!$J$18,3*A28,0)," ",IF(LEN(OFFSET(女子様式!$K$18,A28*3,0))=0,,"("),LEFT(OFFSET(女子様式!$K$18,A28*3,0),2),IF(LEN(OFFSET(女子様式!$J$18,A28*3,0))=0,,")"))</f>
        <v xml:space="preserve"> </v>
      </c>
      <c r="H28" s="49" t="str">
        <f t="shared" si="0"/>
        <v/>
      </c>
      <c r="I28" s="51" t="str">
        <f>IF($C28="","",VLOOKUP(基本登録情報!$C$7,登録データ!$I$3:$L$100,3,FALSE))</f>
        <v/>
      </c>
      <c r="J28" s="51" t="str">
        <f ca="1">IF($C28="","",VLOOKUP(OFFSET(女子様式!$M$18,3*A28,0),登録データ!AM28:AN74,2,FALSE))</f>
        <v/>
      </c>
      <c r="K28" s="49" t="str">
        <f t="shared" si="1"/>
        <v/>
      </c>
      <c r="L28" s="49" t="str">
        <f>IF(女子様式!$AG99="","",女子様式!$AG99)</f>
        <v/>
      </c>
      <c r="M28" s="49" t="str">
        <f>IF(女子様式!$AG100="","",女子様式!$AG100)</f>
        <v/>
      </c>
      <c r="N28" s="49" t="str">
        <f>IF(女子様式!$AG101="","",女子様式!$AG101)</f>
        <v/>
      </c>
    </row>
    <row r="29" spans="1:14">
      <c r="A29" s="49">
        <v>28</v>
      </c>
      <c r="B29" s="49" t="str">
        <f>IF(女子様式!$C102="","",IF(女子様式!$C102="@","@",女子様式!$C102))</f>
        <v/>
      </c>
      <c r="C29" s="49" t="str">
        <f>IF(女子様式!$C102="","",IF($B29="@","@",$B29+200000000))</f>
        <v/>
      </c>
      <c r="D29" s="49" t="str">
        <f ca="1">CONCATENATE(OFFSET(女子様式!$D$18,3*A29,0)," ",IF(LEN(OFFSET(女子様式!$K$18,A29*3,0))=0,,"("),LEFT(OFFSET(女子様式!$K$18,A29*3,0),2),IF(LEN(OFFSET(女子様式!$D$18,A29*3,0))=0,,")"))</f>
        <v xml:space="preserve"> </v>
      </c>
      <c r="E29" s="49" t="str">
        <f>IF(B29="","",VLOOKUP(女子mat!B29,女子様式!$C$21:$F$620,2,FALSE))</f>
        <v/>
      </c>
      <c r="F29" s="49" t="str">
        <f>IF($C29="","",女子様式!$G102)</f>
        <v/>
      </c>
      <c r="G29" s="49" t="str">
        <f ca="1">CONCATENATE(OFFSET(女子様式!$J$18,3*A29,0)," ",IF(LEN(OFFSET(女子様式!$K$18,A29*3,0))=0,,"("),LEFT(OFFSET(女子様式!$K$18,A29*3,0),2),IF(LEN(OFFSET(女子様式!$J$18,A29*3,0))=0,,")"))</f>
        <v xml:space="preserve"> </v>
      </c>
      <c r="H29" s="49" t="str">
        <f t="shared" si="0"/>
        <v/>
      </c>
      <c r="I29" s="51" t="str">
        <f>IF($C29="","",VLOOKUP(基本登録情報!$C$7,登録データ!$I$3:$L$100,3,FALSE))</f>
        <v/>
      </c>
      <c r="J29" s="51" t="str">
        <f ca="1">IF($C29="","",VLOOKUP(OFFSET(女子様式!$M$18,3*A29,0),登録データ!AM29:AN75,2,FALSE))</f>
        <v/>
      </c>
      <c r="K29" s="49" t="str">
        <f t="shared" si="1"/>
        <v/>
      </c>
      <c r="L29" s="49" t="str">
        <f>IF(女子様式!$AG102="","",女子様式!$AG102)</f>
        <v/>
      </c>
      <c r="M29" s="49" t="str">
        <f>IF(女子様式!$AG103="","",女子様式!$AG103)</f>
        <v/>
      </c>
      <c r="N29" s="49" t="str">
        <f>IF(女子様式!$AG104="","",女子様式!$AG104)</f>
        <v/>
      </c>
    </row>
    <row r="30" spans="1:14">
      <c r="A30" s="49">
        <v>29</v>
      </c>
      <c r="B30" s="49" t="str">
        <f>IF(女子様式!$C105="","",IF(女子様式!$C105="@","@",女子様式!$C105))</f>
        <v/>
      </c>
      <c r="C30" s="49" t="str">
        <f>IF(女子様式!$C105="","",IF($B30="@","@",$B30+200000000))</f>
        <v/>
      </c>
      <c r="D30" s="49" t="str">
        <f ca="1">CONCATENATE(OFFSET(女子様式!$D$18,3*A30,0)," ",IF(LEN(OFFSET(女子様式!$K$18,A30*3,0))=0,,"("),LEFT(OFFSET(女子様式!$K$18,A30*3,0),2),IF(LEN(OFFSET(女子様式!$D$18,A30*3,0))=0,,")"))</f>
        <v xml:space="preserve"> </v>
      </c>
      <c r="E30" s="49" t="str">
        <f>IF(B30="","",VLOOKUP(女子mat!B30,女子様式!$C$21:$F$620,2,FALSE))</f>
        <v/>
      </c>
      <c r="F30" s="49" t="str">
        <f>IF($C30="","",女子様式!$G105)</f>
        <v/>
      </c>
      <c r="G30" s="49" t="str">
        <f ca="1">CONCATENATE(OFFSET(女子様式!$J$18,3*A30,0)," ",IF(LEN(OFFSET(女子様式!$K$18,A30*3,0))=0,,"("),LEFT(OFFSET(女子様式!$K$18,A30*3,0),2),IF(LEN(OFFSET(女子様式!$J$18,A30*3,0))=0,,")"))</f>
        <v xml:space="preserve"> </v>
      </c>
      <c r="H30" s="49" t="str">
        <f t="shared" si="0"/>
        <v/>
      </c>
      <c r="I30" s="51" t="str">
        <f>IF($C30="","",VLOOKUP(基本登録情報!$C$7,登録データ!$I$3:$L$100,3,FALSE))</f>
        <v/>
      </c>
      <c r="J30" s="51" t="str">
        <f ca="1">IF($C30="","",VLOOKUP(OFFSET(女子様式!$M$18,3*A30,0),登録データ!AM30:AN76,2,FALSE))</f>
        <v/>
      </c>
      <c r="K30" s="49" t="str">
        <f t="shared" si="1"/>
        <v/>
      </c>
      <c r="L30" s="49" t="str">
        <f>IF(女子様式!$AG105="","",女子様式!$AG105)</f>
        <v/>
      </c>
      <c r="M30" s="49" t="str">
        <f>IF(女子様式!$AG106="","",女子様式!$AG106)</f>
        <v/>
      </c>
      <c r="N30" s="49" t="str">
        <f>IF(女子様式!$AG107="","",女子様式!$AG107)</f>
        <v/>
      </c>
    </row>
    <row r="31" spans="1:14">
      <c r="A31" s="49">
        <v>30</v>
      </c>
      <c r="B31" s="49" t="str">
        <f>IF(女子様式!$C108="","",IF(女子様式!$C108="@","@",女子様式!$C108))</f>
        <v/>
      </c>
      <c r="C31" s="49" t="str">
        <f>IF(女子様式!$C108="","",IF($B31="@","@",$B31+200000000))</f>
        <v/>
      </c>
      <c r="D31" s="49" t="str">
        <f ca="1">CONCATENATE(OFFSET(女子様式!$D$18,3*A31,0)," ",IF(LEN(OFFSET(女子様式!$K$18,A31*3,0))=0,,"("),LEFT(OFFSET(女子様式!$K$18,A31*3,0),2),IF(LEN(OFFSET(女子様式!$D$18,A31*3,0))=0,,")"))</f>
        <v xml:space="preserve"> </v>
      </c>
      <c r="E31" s="49" t="str">
        <f>IF(B31="","",VLOOKUP(女子mat!B31,女子様式!$C$21:$F$620,2,FALSE))</f>
        <v/>
      </c>
      <c r="F31" s="49" t="str">
        <f>IF($C31="","",女子様式!$G108)</f>
        <v/>
      </c>
      <c r="G31" s="49" t="str">
        <f ca="1">CONCATENATE(OFFSET(女子様式!$J$18,3*A31,0)," ",IF(LEN(OFFSET(女子様式!$K$18,A31*3,0))=0,,"("),LEFT(OFFSET(女子様式!$K$18,A31*3,0),2),IF(LEN(OFFSET(女子様式!$J$18,A31*3,0))=0,,")"))</f>
        <v xml:space="preserve"> </v>
      </c>
      <c r="H31" s="49" t="str">
        <f t="shared" si="0"/>
        <v/>
      </c>
      <c r="I31" s="51" t="str">
        <f>IF($C31="","",VLOOKUP(基本登録情報!$C$7,登録データ!$I$3:$L$100,3,FALSE))</f>
        <v/>
      </c>
      <c r="J31" s="51" t="str">
        <f ca="1">IF($C31="","",VLOOKUP(OFFSET(女子様式!$M$18,3*A31,0),登録データ!AM31:AN77,2,FALSE))</f>
        <v/>
      </c>
      <c r="K31" s="49" t="str">
        <f t="shared" si="1"/>
        <v/>
      </c>
      <c r="L31" s="49" t="str">
        <f>IF(女子様式!$AG108="","",女子様式!$AG108)</f>
        <v/>
      </c>
      <c r="M31" s="49" t="str">
        <f>IF(女子様式!$AG109="","",女子様式!$AG109)</f>
        <v/>
      </c>
      <c r="N31" s="49" t="str">
        <f>IF(女子様式!$AG110="","",女子様式!$AG110)</f>
        <v/>
      </c>
    </row>
    <row r="32" spans="1:14">
      <c r="A32" s="49">
        <v>31</v>
      </c>
      <c r="B32" s="49" t="str">
        <f>IF(女子様式!$C111="","",IF(女子様式!$C111="@","@",女子様式!$C111))</f>
        <v/>
      </c>
      <c r="C32" s="49" t="str">
        <f>IF(女子様式!$C111="","",IF($B32="@","@",$B32+200000000))</f>
        <v/>
      </c>
      <c r="D32" s="49" t="str">
        <f ca="1">CONCATENATE(OFFSET(女子様式!$D$18,3*A32,0)," ",IF(LEN(OFFSET(女子様式!$K$18,A32*3,0))=0,,"("),LEFT(OFFSET(女子様式!$K$18,A32*3,0),2),IF(LEN(OFFSET(女子様式!$D$18,A32*3,0))=0,,")"))</f>
        <v xml:space="preserve"> </v>
      </c>
      <c r="E32" s="49" t="str">
        <f>IF(B32="","",VLOOKUP(女子mat!B32,女子様式!$C$21:$F$620,2,FALSE))</f>
        <v/>
      </c>
      <c r="F32" s="49" t="str">
        <f>IF($C32="","",女子様式!$G111)</f>
        <v/>
      </c>
      <c r="G32" s="49" t="str">
        <f ca="1">CONCATENATE(OFFSET(女子様式!$J$18,3*A32,0)," ",IF(LEN(OFFSET(女子様式!$K$18,A32*3,0))=0,,"("),LEFT(OFFSET(女子様式!$K$18,A32*3,0),2),IF(LEN(OFFSET(女子様式!$J$18,A32*3,0))=0,,")"))</f>
        <v xml:space="preserve"> </v>
      </c>
      <c r="H32" s="49" t="str">
        <f t="shared" si="0"/>
        <v/>
      </c>
      <c r="I32" s="51" t="str">
        <f>IF($C32="","",VLOOKUP(基本登録情報!$C$7,登録データ!$I$3:$L$100,3,FALSE))</f>
        <v/>
      </c>
      <c r="J32" s="51" t="str">
        <f ca="1">IF($C32="","",VLOOKUP(OFFSET(女子様式!$M$18,3*A32,0),登録データ!AM32:AN78,2,FALSE))</f>
        <v/>
      </c>
      <c r="K32" s="49" t="str">
        <f t="shared" si="1"/>
        <v/>
      </c>
      <c r="L32" s="49" t="str">
        <f>IF(女子様式!$AG111="","",女子様式!$AG111)</f>
        <v/>
      </c>
      <c r="M32" s="49" t="str">
        <f>IF(女子様式!$AG112="","",女子様式!$AG112)</f>
        <v/>
      </c>
      <c r="N32" s="49" t="str">
        <f>IF(女子様式!$AG113="","",女子様式!$AG113)</f>
        <v/>
      </c>
    </row>
    <row r="33" spans="1:14">
      <c r="A33" s="49">
        <v>32</v>
      </c>
      <c r="B33" s="49" t="str">
        <f>IF(女子様式!$C114="","",IF(女子様式!$C114="@","@",女子様式!$C114))</f>
        <v/>
      </c>
      <c r="C33" s="49" t="str">
        <f>IF(女子様式!$C114="","",IF($B33="@","@",$B33+200000000))</f>
        <v/>
      </c>
      <c r="D33" s="49" t="str">
        <f ca="1">CONCATENATE(OFFSET(女子様式!$D$18,3*A33,0)," ",IF(LEN(OFFSET(女子様式!$K$18,A33*3,0))=0,,"("),LEFT(OFFSET(女子様式!$K$18,A33*3,0),2),IF(LEN(OFFSET(女子様式!$D$18,A33*3,0))=0,,")"))</f>
        <v xml:space="preserve"> </v>
      </c>
      <c r="E33" s="49" t="str">
        <f>IF(B33="","",VLOOKUP(女子mat!B33,女子様式!$C$21:$F$620,2,FALSE))</f>
        <v/>
      </c>
      <c r="F33" s="49" t="str">
        <f>IF($C33="","",女子様式!$G114)</f>
        <v/>
      </c>
      <c r="G33" s="49" t="str">
        <f ca="1">CONCATENATE(OFFSET(女子様式!$J$18,3*A33,0)," ",IF(LEN(OFFSET(女子様式!$K$18,A33*3,0))=0,,"("),LEFT(OFFSET(女子様式!$K$18,A33*3,0),2),IF(LEN(OFFSET(女子様式!$J$18,A33*3,0))=0,,")"))</f>
        <v xml:space="preserve"> </v>
      </c>
      <c r="H33" s="49" t="str">
        <f t="shared" si="0"/>
        <v/>
      </c>
      <c r="I33" s="51" t="str">
        <f>IF($C33="","",VLOOKUP(基本登録情報!$C$7,登録データ!$I$3:$L$100,3,FALSE))</f>
        <v/>
      </c>
      <c r="J33" s="51" t="str">
        <f ca="1">IF($C33="","",VLOOKUP(OFFSET(女子様式!$M$18,3*A33,0),登録データ!AM33:AN79,2,FALSE))</f>
        <v/>
      </c>
      <c r="K33" s="49" t="str">
        <f t="shared" si="1"/>
        <v/>
      </c>
      <c r="L33" s="49" t="str">
        <f>IF(女子様式!$AG114="","",女子様式!$AG114)</f>
        <v/>
      </c>
      <c r="M33" s="49" t="str">
        <f>IF(女子様式!$AG115="","",女子様式!$AG115)</f>
        <v/>
      </c>
      <c r="N33" s="49" t="str">
        <f>IF(女子様式!$AG116="","",女子様式!$AG116)</f>
        <v/>
      </c>
    </row>
    <row r="34" spans="1:14">
      <c r="A34" s="49">
        <v>33</v>
      </c>
      <c r="B34" s="49" t="str">
        <f>IF(女子様式!$C117="","",IF(女子様式!$C117="@","@",女子様式!$C117))</f>
        <v/>
      </c>
      <c r="C34" s="49" t="str">
        <f>IF(女子様式!$C117="","",IF($B34="@","@",$B34+200000000))</f>
        <v/>
      </c>
      <c r="D34" s="49" t="str">
        <f ca="1">CONCATENATE(OFFSET(女子様式!$D$18,3*A34,0)," ",IF(LEN(OFFSET(女子様式!$K$18,A34*3,0))=0,,"("),LEFT(OFFSET(女子様式!$K$18,A34*3,0),2),IF(LEN(OFFSET(女子様式!$D$18,A34*3,0))=0,,")"))</f>
        <v xml:space="preserve"> </v>
      </c>
      <c r="E34" s="49" t="str">
        <f>IF(B34="","",VLOOKUP(女子mat!B34,女子様式!$C$21:$F$620,2,FALSE))</f>
        <v/>
      </c>
      <c r="F34" s="49" t="str">
        <f>IF($C34="","",女子様式!$G117)</f>
        <v/>
      </c>
      <c r="G34" s="49" t="str">
        <f ca="1">CONCATENATE(OFFSET(女子様式!$J$18,3*A34,0)," ",IF(LEN(OFFSET(女子様式!$K$18,A34*3,0))=0,,"("),LEFT(OFFSET(女子様式!$K$18,A34*3,0),2),IF(LEN(OFFSET(女子様式!$J$18,A34*3,0))=0,,")"))</f>
        <v xml:space="preserve"> </v>
      </c>
      <c r="H34" s="49" t="str">
        <f t="shared" si="0"/>
        <v/>
      </c>
      <c r="I34" s="51" t="str">
        <f>IF($C34="","",VLOOKUP(基本登録情報!$C$7,登録データ!$I$3:$L$100,3,FALSE))</f>
        <v/>
      </c>
      <c r="J34" s="51" t="str">
        <f ca="1">IF($C34="","",VLOOKUP(OFFSET(女子様式!$M$18,3*A34,0),登録データ!AM34:AN80,2,FALSE))</f>
        <v/>
      </c>
      <c r="K34" s="49" t="str">
        <f t="shared" si="1"/>
        <v/>
      </c>
      <c r="L34" s="49" t="str">
        <f>IF(女子様式!$AG117="","",女子様式!$AG117)</f>
        <v/>
      </c>
      <c r="M34" s="49" t="str">
        <f>IF(女子様式!$AG118="","",女子様式!$AG118)</f>
        <v/>
      </c>
      <c r="N34" s="49" t="str">
        <f>IF(女子様式!$AG119="","",女子様式!$AG119)</f>
        <v/>
      </c>
    </row>
    <row r="35" spans="1:14">
      <c r="A35" s="49">
        <v>34</v>
      </c>
      <c r="B35" s="49" t="str">
        <f>IF(女子様式!$C120="","",IF(女子様式!$C120="@","@",女子様式!$C120))</f>
        <v/>
      </c>
      <c r="C35" s="49" t="str">
        <f>IF(女子様式!$C120="","",IF($B35="@","@",$B35+200000000))</f>
        <v/>
      </c>
      <c r="D35" s="49" t="str">
        <f ca="1">CONCATENATE(OFFSET(女子様式!$D$18,3*A35,0)," ",IF(LEN(OFFSET(女子様式!$K$18,A35*3,0))=0,,"("),LEFT(OFFSET(女子様式!$K$18,A35*3,0),2),IF(LEN(OFFSET(女子様式!$D$18,A35*3,0))=0,,")"))</f>
        <v xml:space="preserve"> </v>
      </c>
      <c r="E35" s="49" t="str">
        <f>IF(B35="","",VLOOKUP(女子mat!B35,女子様式!$C$21:$F$620,2,FALSE))</f>
        <v/>
      </c>
      <c r="F35" s="49" t="str">
        <f>IF($C35="","",女子様式!$G120)</f>
        <v/>
      </c>
      <c r="G35" s="49" t="str">
        <f ca="1">CONCATENATE(OFFSET(女子様式!$J$18,3*A35,0)," ",IF(LEN(OFFSET(女子様式!$K$18,A35*3,0))=0,,"("),LEFT(OFFSET(女子様式!$K$18,A35*3,0),2),IF(LEN(OFFSET(女子様式!$J$18,A35*3,0))=0,,")"))</f>
        <v xml:space="preserve"> </v>
      </c>
      <c r="H35" s="49" t="str">
        <f t="shared" si="0"/>
        <v/>
      </c>
      <c r="I35" s="51" t="str">
        <f>IF($C35="","",VLOOKUP(基本登録情報!$C$7,登録データ!$I$3:$L$100,3,FALSE))</f>
        <v/>
      </c>
      <c r="J35" s="51" t="str">
        <f ca="1">IF($C35="","",VLOOKUP(OFFSET(女子様式!$M$18,3*A35,0),登録データ!AM35:AN81,2,FALSE))</f>
        <v/>
      </c>
      <c r="K35" s="49" t="str">
        <f t="shared" si="1"/>
        <v/>
      </c>
      <c r="L35" s="49" t="str">
        <f>IF(女子様式!$AG120="","",女子様式!$AG120)</f>
        <v/>
      </c>
      <c r="M35" s="49" t="str">
        <f>IF(女子様式!$AG121="","",女子様式!$AG121)</f>
        <v/>
      </c>
      <c r="N35" s="49" t="str">
        <f>IF(女子様式!$AG122="","",女子様式!$AG122)</f>
        <v/>
      </c>
    </row>
    <row r="36" spans="1:14">
      <c r="A36" s="49">
        <v>35</v>
      </c>
      <c r="B36" s="49" t="str">
        <f>IF(女子様式!$C123="","",IF(女子様式!$C123="@","@",女子様式!$C123))</f>
        <v/>
      </c>
      <c r="C36" s="49" t="str">
        <f>IF(女子様式!$C123="","",IF($B36="@","@",$B36+200000000))</f>
        <v/>
      </c>
      <c r="D36" s="49" t="str">
        <f ca="1">CONCATENATE(OFFSET(女子様式!$D$18,3*A36,0)," ",IF(LEN(OFFSET(女子様式!$K$18,A36*3,0))=0,,"("),LEFT(OFFSET(女子様式!$K$18,A36*3,0),2),IF(LEN(OFFSET(女子様式!$D$18,A36*3,0))=0,,")"))</f>
        <v xml:space="preserve"> </v>
      </c>
      <c r="E36" s="49" t="str">
        <f>IF(B36="","",VLOOKUP(女子mat!B36,女子様式!$C$21:$F$620,2,FALSE))</f>
        <v/>
      </c>
      <c r="F36" s="49" t="str">
        <f>IF($C36="","",女子様式!$G123)</f>
        <v/>
      </c>
      <c r="G36" s="49" t="str">
        <f ca="1">CONCATENATE(OFFSET(女子様式!$J$18,3*A36,0)," ",IF(LEN(OFFSET(女子様式!$K$18,A36*3,0))=0,,"("),LEFT(OFFSET(女子様式!$K$18,A36*3,0),2),IF(LEN(OFFSET(女子様式!$J$18,A36*3,0))=0,,")"))</f>
        <v xml:space="preserve"> </v>
      </c>
      <c r="H36" s="49" t="str">
        <f t="shared" si="0"/>
        <v/>
      </c>
      <c r="I36" s="51" t="str">
        <f>IF($C36="","",VLOOKUP(基本登録情報!$C$7,登録データ!$I$3:$L$100,3,FALSE))</f>
        <v/>
      </c>
      <c r="J36" s="51" t="str">
        <f ca="1">IF($C36="","",VLOOKUP(OFFSET(女子様式!$M$18,3*A36,0),登録データ!AM36:AN82,2,FALSE))</f>
        <v/>
      </c>
      <c r="K36" s="49" t="str">
        <f t="shared" si="1"/>
        <v/>
      </c>
      <c r="L36" s="49" t="str">
        <f>IF(女子様式!$AG123="","",女子様式!$AG123)</f>
        <v/>
      </c>
      <c r="M36" s="49" t="str">
        <f>IF(女子様式!$AG124="","",女子様式!$AG124)</f>
        <v/>
      </c>
      <c r="N36" s="49" t="str">
        <f>IF(女子様式!$AG125="","",女子様式!$AG125)</f>
        <v/>
      </c>
    </row>
    <row r="37" spans="1:14">
      <c r="A37" s="49">
        <v>36</v>
      </c>
      <c r="B37" s="49" t="str">
        <f>IF(女子様式!$C126="","",IF(女子様式!$C126="@","@",女子様式!$C126))</f>
        <v/>
      </c>
      <c r="C37" s="49" t="str">
        <f>IF(女子様式!$C126="","",IF($B37="@","@",$B37+200000000))</f>
        <v/>
      </c>
      <c r="D37" s="49" t="str">
        <f ca="1">CONCATENATE(OFFSET(女子様式!$D$18,3*A37,0)," ",IF(LEN(OFFSET(女子様式!$K$18,A37*3,0))=0,,"("),LEFT(OFFSET(女子様式!$K$18,A37*3,0),2),IF(LEN(OFFSET(女子様式!$D$18,A37*3,0))=0,,")"))</f>
        <v xml:space="preserve"> </v>
      </c>
      <c r="E37" s="49" t="str">
        <f>IF(B37="","",VLOOKUP(女子mat!B37,女子様式!$C$21:$F$620,2,FALSE))</f>
        <v/>
      </c>
      <c r="F37" s="49" t="str">
        <f>IF($C37="","",女子様式!$G126)</f>
        <v/>
      </c>
      <c r="G37" s="49" t="str">
        <f ca="1">CONCATENATE(OFFSET(女子様式!$J$18,3*A37,0)," ",IF(LEN(OFFSET(女子様式!$K$18,A37*3,0))=0,,"("),LEFT(OFFSET(女子様式!$K$18,A37*3,0),2),IF(LEN(OFFSET(女子様式!$J$18,A37*3,0))=0,,")"))</f>
        <v xml:space="preserve"> </v>
      </c>
      <c r="H37" s="49" t="str">
        <f t="shared" si="0"/>
        <v/>
      </c>
      <c r="I37" s="51" t="str">
        <f>IF($C37="","",VLOOKUP(基本登録情報!$C$7,登録データ!$I$3:$L$100,3,FALSE))</f>
        <v/>
      </c>
      <c r="J37" s="51" t="str">
        <f ca="1">IF($C37="","",VLOOKUP(OFFSET(女子様式!$M$18,3*A37,0),登録データ!AM37:AN83,2,FALSE))</f>
        <v/>
      </c>
      <c r="K37" s="49" t="str">
        <f t="shared" si="1"/>
        <v/>
      </c>
      <c r="L37" s="49" t="str">
        <f>IF(女子様式!$AG126="","",女子様式!$AG126)</f>
        <v/>
      </c>
      <c r="M37" s="49" t="str">
        <f>IF(女子様式!$AG127="","",女子様式!$AG127)</f>
        <v/>
      </c>
      <c r="N37" s="49" t="str">
        <f>IF(女子様式!$AG128="","",女子様式!$AG128)</f>
        <v/>
      </c>
    </row>
    <row r="38" spans="1:14">
      <c r="A38" s="49">
        <v>37</v>
      </c>
      <c r="B38" s="49" t="str">
        <f>IF(女子様式!$C129="","",IF(女子様式!$C129="@","@",女子様式!$C129))</f>
        <v/>
      </c>
      <c r="C38" s="49" t="str">
        <f>IF(女子様式!$C129="","",IF($B38="@","@",$B38+200000000))</f>
        <v/>
      </c>
      <c r="D38" s="49" t="str">
        <f ca="1">CONCATENATE(OFFSET(女子様式!$D$18,3*A38,0)," ",IF(LEN(OFFSET(女子様式!$K$18,A38*3,0))=0,,"("),LEFT(OFFSET(女子様式!$K$18,A38*3,0),2),IF(LEN(OFFSET(女子様式!$D$18,A38*3,0))=0,,")"))</f>
        <v xml:space="preserve"> </v>
      </c>
      <c r="E38" s="49" t="str">
        <f>IF(B38="","",VLOOKUP(女子mat!B38,女子様式!$C$21:$F$620,2,FALSE))</f>
        <v/>
      </c>
      <c r="F38" s="49" t="str">
        <f>IF($C38="","",女子様式!$G129)</f>
        <v/>
      </c>
      <c r="G38" s="49" t="str">
        <f ca="1">CONCATENATE(OFFSET(女子様式!$J$18,3*A38,0)," ",IF(LEN(OFFSET(女子様式!$K$18,A38*3,0))=0,,"("),LEFT(OFFSET(女子様式!$K$18,A38*3,0),2),IF(LEN(OFFSET(女子様式!$J$18,A38*3,0))=0,,")"))</f>
        <v xml:space="preserve"> </v>
      </c>
      <c r="H38" s="49" t="str">
        <f t="shared" si="0"/>
        <v/>
      </c>
      <c r="I38" s="51" t="str">
        <f>IF($C38="","",VLOOKUP(基本登録情報!$C$7,登録データ!$I$3:$L$100,3,FALSE))</f>
        <v/>
      </c>
      <c r="J38" s="51" t="str">
        <f ca="1">IF($C38="","",VLOOKUP(OFFSET(女子様式!$M$18,3*A38,0),登録データ!AM38:AN84,2,FALSE))</f>
        <v/>
      </c>
      <c r="K38" s="49" t="str">
        <f t="shared" si="1"/>
        <v/>
      </c>
      <c r="L38" s="49" t="str">
        <f>IF(女子様式!$AG129="","",女子様式!$AG129)</f>
        <v/>
      </c>
      <c r="M38" s="49" t="str">
        <f>IF(女子様式!$AG130="","",女子様式!$AG130)</f>
        <v/>
      </c>
      <c r="N38" s="49" t="str">
        <f>IF(女子様式!$AG131="","",女子様式!$AG131)</f>
        <v/>
      </c>
    </row>
    <row r="39" spans="1:14">
      <c r="A39" s="49">
        <v>38</v>
      </c>
      <c r="B39" s="49" t="str">
        <f>IF(女子様式!$C132="","",IF(女子様式!$C132="@","@",女子様式!$C132))</f>
        <v/>
      </c>
      <c r="C39" s="49" t="str">
        <f>IF(女子様式!$C132="","",IF($B39="@","@",$B39+200000000))</f>
        <v/>
      </c>
      <c r="D39" s="49" t="str">
        <f ca="1">CONCATENATE(OFFSET(女子様式!$D$18,3*A39,0)," ",IF(LEN(OFFSET(女子様式!$K$18,A39*3,0))=0,,"("),LEFT(OFFSET(女子様式!$K$18,A39*3,0),2),IF(LEN(OFFSET(女子様式!$D$18,A39*3,0))=0,,")"))</f>
        <v xml:space="preserve"> </v>
      </c>
      <c r="E39" s="49" t="str">
        <f>IF(B39="","",VLOOKUP(女子mat!B39,女子様式!$C$21:$F$620,2,FALSE))</f>
        <v/>
      </c>
      <c r="F39" s="49" t="str">
        <f>IF($C39="","",女子様式!$G132)</f>
        <v/>
      </c>
      <c r="G39" s="49" t="str">
        <f ca="1">CONCATENATE(OFFSET(女子様式!$J$18,3*A39,0)," ",IF(LEN(OFFSET(女子様式!$K$18,A39*3,0))=0,,"("),LEFT(OFFSET(女子様式!$K$18,A39*3,0),2),IF(LEN(OFFSET(女子様式!$J$18,A39*3,0))=0,,")"))</f>
        <v xml:space="preserve"> </v>
      </c>
      <c r="H39" s="49" t="str">
        <f t="shared" si="0"/>
        <v/>
      </c>
      <c r="I39" s="51" t="str">
        <f>IF($C39="","",VLOOKUP(基本登録情報!$C$7,登録データ!$I$3:$L$100,3,FALSE))</f>
        <v/>
      </c>
      <c r="J39" s="51" t="str">
        <f ca="1">IF($C39="","",VLOOKUP(OFFSET(女子様式!$M$18,3*A39,0),登録データ!AM39:AN85,2,FALSE))</f>
        <v/>
      </c>
      <c r="K39" s="49" t="str">
        <f t="shared" si="1"/>
        <v/>
      </c>
      <c r="L39" s="49" t="str">
        <f>IF(女子様式!$AG132="","",女子様式!$AG132)</f>
        <v/>
      </c>
      <c r="M39" s="49" t="str">
        <f>IF(女子様式!$AG133="","",女子様式!$AG133)</f>
        <v/>
      </c>
      <c r="N39" s="49" t="str">
        <f>IF(女子様式!$AG134="","",女子様式!$AG134)</f>
        <v/>
      </c>
    </row>
    <row r="40" spans="1:14">
      <c r="A40" s="49">
        <v>39</v>
      </c>
      <c r="B40" s="49" t="str">
        <f>IF(女子様式!$C135="","",IF(女子様式!$C135="@","@",女子様式!$C135))</f>
        <v/>
      </c>
      <c r="C40" s="49" t="str">
        <f>IF(女子様式!$C135="","",IF($B40="@","@",$B40+200000000))</f>
        <v/>
      </c>
      <c r="D40" s="49" t="str">
        <f ca="1">CONCATENATE(OFFSET(女子様式!$D$18,3*A40,0)," ",IF(LEN(OFFSET(女子様式!$K$18,A40*3,0))=0,,"("),LEFT(OFFSET(女子様式!$K$18,A40*3,0),2),IF(LEN(OFFSET(女子様式!$D$18,A40*3,0))=0,,")"))</f>
        <v xml:space="preserve"> </v>
      </c>
      <c r="E40" s="49" t="str">
        <f>IF(B40="","",VLOOKUP(女子mat!B40,女子様式!$C$21:$F$620,2,FALSE))</f>
        <v/>
      </c>
      <c r="F40" s="49" t="str">
        <f>IF($C40="","",女子様式!$G135)</f>
        <v/>
      </c>
      <c r="G40" s="49" t="str">
        <f ca="1">CONCATENATE(OFFSET(女子様式!$J$18,3*A40,0)," ",IF(LEN(OFFSET(女子様式!$K$18,A40*3,0))=0,,"("),LEFT(OFFSET(女子様式!$K$18,A40*3,0),2),IF(LEN(OFFSET(女子様式!$J$18,A40*3,0))=0,,")"))</f>
        <v xml:space="preserve"> </v>
      </c>
      <c r="H40" s="49" t="str">
        <f t="shared" si="0"/>
        <v/>
      </c>
      <c r="I40" s="51" t="str">
        <f>IF($C40="","",VLOOKUP(基本登録情報!$C$7,登録データ!$I$3:$L$100,3,FALSE))</f>
        <v/>
      </c>
      <c r="J40" s="51" t="str">
        <f ca="1">IF($C40="","",VLOOKUP(OFFSET(女子様式!$M$18,3*A40,0),登録データ!AM40:AN86,2,FALSE))</f>
        <v/>
      </c>
      <c r="K40" s="49" t="str">
        <f t="shared" si="1"/>
        <v/>
      </c>
      <c r="L40" s="49" t="str">
        <f>IF(女子様式!$AG135="","",女子様式!$AG135)</f>
        <v/>
      </c>
      <c r="M40" s="49" t="str">
        <f>IF(女子様式!$AG136="","",女子様式!$AG136)</f>
        <v/>
      </c>
      <c r="N40" s="49" t="str">
        <f>IF(女子様式!$AG137="","",女子様式!$AG137)</f>
        <v/>
      </c>
    </row>
    <row r="41" spans="1:14">
      <c r="A41" s="49">
        <v>40</v>
      </c>
      <c r="B41" s="49" t="str">
        <f>IF(女子様式!$C138="","",IF(女子様式!$C138="@","@",女子様式!$C138))</f>
        <v/>
      </c>
      <c r="C41" s="49" t="str">
        <f>IF(女子様式!$C138="","",IF($B41="@","@",$B41+200000000))</f>
        <v/>
      </c>
      <c r="D41" s="49" t="str">
        <f ca="1">CONCATENATE(OFFSET(女子様式!$D$18,3*A41,0)," ",IF(LEN(OFFSET(女子様式!$K$18,A41*3,0))=0,,"("),LEFT(OFFSET(女子様式!$K$18,A41*3,0),2),IF(LEN(OFFSET(女子様式!$D$18,A41*3,0))=0,,")"))</f>
        <v xml:space="preserve"> </v>
      </c>
      <c r="E41" s="49" t="str">
        <f>IF(B41="","",VLOOKUP(女子mat!B41,女子様式!$C$21:$F$620,2,FALSE))</f>
        <v/>
      </c>
      <c r="F41" s="49" t="str">
        <f>IF($C41="","",女子様式!$G138)</f>
        <v/>
      </c>
      <c r="G41" s="49" t="str">
        <f ca="1">CONCATENATE(OFFSET(女子様式!$J$18,3*A41,0)," ",IF(LEN(OFFSET(女子様式!$K$18,A41*3,0))=0,,"("),LEFT(OFFSET(女子様式!$K$18,A41*3,0),2),IF(LEN(OFFSET(女子様式!$J$18,A41*3,0))=0,,")"))</f>
        <v xml:space="preserve"> </v>
      </c>
      <c r="H41" s="49" t="str">
        <f t="shared" si="0"/>
        <v/>
      </c>
      <c r="I41" s="51" t="str">
        <f>IF($C41="","",VLOOKUP(基本登録情報!$C$7,登録データ!$I$3:$L$100,3,FALSE))</f>
        <v/>
      </c>
      <c r="J41" s="51" t="str">
        <f ca="1">IF($C41="","",VLOOKUP(OFFSET(女子様式!$M$18,3*A41,0),登録データ!AM41:AN87,2,FALSE))</f>
        <v/>
      </c>
      <c r="K41" s="49" t="str">
        <f t="shared" si="1"/>
        <v/>
      </c>
      <c r="L41" s="49" t="str">
        <f>IF(女子様式!$AG138="","",女子様式!$AG138)</f>
        <v/>
      </c>
      <c r="M41" s="49" t="str">
        <f>IF(女子様式!$AG139="","",女子様式!$AG139)</f>
        <v/>
      </c>
      <c r="N41" s="49" t="str">
        <f>IF(女子様式!$AG140="","",女子様式!$AG140)</f>
        <v/>
      </c>
    </row>
    <row r="42" spans="1:14">
      <c r="A42" s="49">
        <v>41</v>
      </c>
      <c r="B42" s="49" t="str">
        <f>IF(女子様式!$C141="","",IF(女子様式!$C141="@","@",女子様式!$C141))</f>
        <v/>
      </c>
      <c r="C42" s="49" t="str">
        <f>IF(女子様式!$C141="","",IF($B42="@","@",$B42+200000000))</f>
        <v/>
      </c>
      <c r="D42" s="49" t="str">
        <f ca="1">CONCATENATE(OFFSET(女子様式!$D$18,3*A42,0)," ",IF(LEN(OFFSET(女子様式!$K$18,A42*3,0))=0,,"("),LEFT(OFFSET(女子様式!$K$18,A42*3,0),2),IF(LEN(OFFSET(女子様式!$D$18,A42*3,0))=0,,")"))</f>
        <v xml:space="preserve"> </v>
      </c>
      <c r="E42" s="49" t="str">
        <f>IF(B42="","",VLOOKUP(女子mat!B42,女子様式!$C$21:$F$620,2,FALSE))</f>
        <v/>
      </c>
      <c r="F42" s="49" t="str">
        <f>IF($C42="","",女子様式!$G141)</f>
        <v/>
      </c>
      <c r="G42" s="49" t="str">
        <f ca="1">CONCATENATE(OFFSET(女子様式!$J$18,3*A42,0)," ",IF(LEN(OFFSET(女子様式!$K$18,A42*3,0))=0,,"("),LEFT(OFFSET(女子様式!$K$18,A42*3,0),2),IF(LEN(OFFSET(女子様式!$J$18,A42*3,0))=0,,")"))</f>
        <v xml:space="preserve"> </v>
      </c>
      <c r="H42" s="49" t="str">
        <f t="shared" si="0"/>
        <v/>
      </c>
      <c r="I42" s="51" t="str">
        <f>IF($C42="","",VLOOKUP(基本登録情報!$C$7,登録データ!$I$3:$L$100,3,FALSE))</f>
        <v/>
      </c>
      <c r="J42" s="51" t="str">
        <f ca="1">IF($C42="","",VLOOKUP(OFFSET(女子様式!$M$18,3*A42,0),登録データ!AM42:AN88,2,FALSE))</f>
        <v/>
      </c>
      <c r="K42" s="49" t="str">
        <f t="shared" si="1"/>
        <v/>
      </c>
      <c r="L42" s="49" t="str">
        <f>IF(女子様式!$AG141="","",女子様式!$AG141)</f>
        <v/>
      </c>
      <c r="M42" s="49" t="str">
        <f>IF(女子様式!$AG142="","",女子様式!$AG142)</f>
        <v/>
      </c>
      <c r="N42" s="49" t="str">
        <f>IF(女子様式!$AG143="","",女子様式!$AG143)</f>
        <v/>
      </c>
    </row>
    <row r="43" spans="1:14">
      <c r="A43" s="49">
        <v>42</v>
      </c>
      <c r="B43" s="49" t="str">
        <f>IF(女子様式!$C144="","",IF(女子様式!$C144="@","@",女子様式!$C144))</f>
        <v/>
      </c>
      <c r="C43" s="49" t="str">
        <f>IF(女子様式!$C144="","",IF($B43="@","@",$B43+200000000))</f>
        <v/>
      </c>
      <c r="D43" s="49" t="str">
        <f ca="1">CONCATENATE(OFFSET(女子様式!$D$18,3*A43,0)," ",IF(LEN(OFFSET(女子様式!$K$18,A43*3,0))=0,,"("),LEFT(OFFSET(女子様式!$K$18,A43*3,0),2),IF(LEN(OFFSET(女子様式!$D$18,A43*3,0))=0,,")"))</f>
        <v xml:space="preserve"> </v>
      </c>
      <c r="E43" s="49" t="str">
        <f>IF(B43="","",VLOOKUP(女子mat!B43,女子様式!$C$21:$F$620,2,FALSE))</f>
        <v/>
      </c>
      <c r="F43" s="49" t="str">
        <f>IF($C43="","",女子様式!$G144)</f>
        <v/>
      </c>
      <c r="G43" s="49" t="str">
        <f ca="1">CONCATENATE(OFFSET(女子様式!$J$18,3*A43,0)," ",IF(LEN(OFFSET(女子様式!$K$18,A43*3,0))=0,,"("),LEFT(OFFSET(女子様式!$K$18,A43*3,0),2),IF(LEN(OFFSET(女子様式!$J$18,A43*3,0))=0,,")"))</f>
        <v xml:space="preserve"> </v>
      </c>
      <c r="H43" s="49" t="str">
        <f t="shared" si="0"/>
        <v/>
      </c>
      <c r="I43" s="51" t="str">
        <f>IF($C43="","",VLOOKUP(基本登録情報!$C$7,登録データ!$I$3:$L$100,3,FALSE))</f>
        <v/>
      </c>
      <c r="J43" s="51" t="str">
        <f ca="1">IF($C43="","",VLOOKUP(OFFSET(女子様式!$M$18,3*A43,0),登録データ!AM43:AN89,2,FALSE))</f>
        <v/>
      </c>
      <c r="K43" s="49" t="str">
        <f t="shared" si="1"/>
        <v/>
      </c>
      <c r="L43" s="49" t="str">
        <f>IF(女子様式!$AG144="","",女子様式!$AG144)</f>
        <v/>
      </c>
      <c r="M43" s="49" t="str">
        <f>IF(女子様式!$AG145="","",女子様式!$AG145)</f>
        <v/>
      </c>
      <c r="N43" s="49" t="str">
        <f>IF(女子様式!$AG146="","",女子様式!$AG146)</f>
        <v/>
      </c>
    </row>
    <row r="44" spans="1:14">
      <c r="A44" s="49">
        <v>43</v>
      </c>
      <c r="B44" s="49" t="str">
        <f>IF(女子様式!$C147="","",IF(女子様式!$C147="@","@",女子様式!$C147))</f>
        <v/>
      </c>
      <c r="C44" s="49" t="str">
        <f>IF(女子様式!$C147="","",IF($B44="@","@",$B44+200000000))</f>
        <v/>
      </c>
      <c r="D44" s="49" t="str">
        <f ca="1">CONCATENATE(OFFSET(女子様式!$D$18,3*A44,0)," ",IF(LEN(OFFSET(女子様式!$K$18,A44*3,0))=0,,"("),LEFT(OFFSET(女子様式!$K$18,A44*3,0),2),IF(LEN(OFFSET(女子様式!$D$18,A44*3,0))=0,,")"))</f>
        <v xml:space="preserve"> </v>
      </c>
      <c r="E44" s="49" t="str">
        <f>IF(B44="","",VLOOKUP(女子mat!B44,女子様式!$C$21:$F$620,2,FALSE))</f>
        <v/>
      </c>
      <c r="F44" s="49" t="str">
        <f>IF($C44="","",女子様式!$G147)</f>
        <v/>
      </c>
      <c r="G44" s="49" t="str">
        <f ca="1">CONCATENATE(OFFSET(女子様式!$J$18,3*A44,0)," ",IF(LEN(OFFSET(女子様式!$K$18,A44*3,0))=0,,"("),LEFT(OFFSET(女子様式!$K$18,A44*3,0),2),IF(LEN(OFFSET(女子様式!$J$18,A44*3,0))=0,,")"))</f>
        <v xml:space="preserve"> </v>
      </c>
      <c r="H44" s="49" t="str">
        <f t="shared" si="0"/>
        <v/>
      </c>
      <c r="I44" s="51" t="str">
        <f>IF($C44="","",VLOOKUP(基本登録情報!$C$7,登録データ!$I$3:$L$100,3,FALSE))</f>
        <v/>
      </c>
      <c r="J44" s="51" t="str">
        <f ca="1">IF($C44="","",VLOOKUP(OFFSET(女子様式!$M$18,3*A44,0),登録データ!AM44:AN90,2,FALSE))</f>
        <v/>
      </c>
      <c r="K44" s="49" t="str">
        <f t="shared" si="1"/>
        <v/>
      </c>
      <c r="L44" s="49" t="str">
        <f>IF(女子様式!$AG147="","",女子様式!$AG147)</f>
        <v/>
      </c>
      <c r="M44" s="49" t="str">
        <f>IF(女子様式!$AG148="","",女子様式!$AG148)</f>
        <v/>
      </c>
      <c r="N44" s="49" t="str">
        <f>IF(女子様式!$AG149="","",女子様式!$AG149)</f>
        <v/>
      </c>
    </row>
    <row r="45" spans="1:14">
      <c r="A45" s="49">
        <v>44</v>
      </c>
      <c r="B45" s="49" t="str">
        <f>IF(女子様式!$C150="","",IF(女子様式!$C150="@","@",女子様式!$C150))</f>
        <v/>
      </c>
      <c r="C45" s="49" t="str">
        <f>IF(女子様式!$C150="","",IF($B45="@","@",$B45+200000000))</f>
        <v/>
      </c>
      <c r="D45" s="49" t="str">
        <f ca="1">CONCATENATE(OFFSET(女子様式!$D$18,3*A45,0)," ",IF(LEN(OFFSET(女子様式!$K$18,A45*3,0))=0,,"("),LEFT(OFFSET(女子様式!$K$18,A45*3,0),2),IF(LEN(OFFSET(女子様式!$D$18,A45*3,0))=0,,")"))</f>
        <v xml:space="preserve"> </v>
      </c>
      <c r="E45" s="49" t="str">
        <f>IF(B45="","",VLOOKUP(女子mat!B45,女子様式!$C$21:$F$620,2,FALSE))</f>
        <v/>
      </c>
      <c r="F45" s="49" t="str">
        <f>IF($C45="","",女子様式!$G150)</f>
        <v/>
      </c>
      <c r="G45" s="49" t="str">
        <f ca="1">CONCATENATE(OFFSET(女子様式!$J$18,3*A45,0)," ",IF(LEN(OFFSET(女子様式!$K$18,A45*3,0))=0,,"("),LEFT(OFFSET(女子様式!$K$18,A45*3,0),2),IF(LEN(OFFSET(女子様式!$J$18,A45*3,0))=0,,")"))</f>
        <v xml:space="preserve"> </v>
      </c>
      <c r="H45" s="49" t="str">
        <f t="shared" si="0"/>
        <v/>
      </c>
      <c r="I45" s="51" t="str">
        <f>IF($C45="","",VLOOKUP(基本登録情報!$C$7,登録データ!$I$3:$L$100,3,FALSE))</f>
        <v/>
      </c>
      <c r="J45" s="51" t="str">
        <f ca="1">IF($C45="","",VLOOKUP(OFFSET(女子様式!$M$18,3*A45,0),登録データ!AM45:AN91,2,FALSE))</f>
        <v/>
      </c>
      <c r="K45" s="49" t="str">
        <f t="shared" si="1"/>
        <v/>
      </c>
      <c r="L45" s="49" t="str">
        <f>IF(女子様式!$AG150="","",女子様式!$AG150)</f>
        <v/>
      </c>
      <c r="M45" s="49" t="str">
        <f>IF(女子様式!$AG151="","",女子様式!$AG151)</f>
        <v/>
      </c>
      <c r="N45" s="49" t="str">
        <f>IF(女子様式!$AG152="","",女子様式!$AG152)</f>
        <v/>
      </c>
    </row>
    <row r="46" spans="1:14">
      <c r="A46" s="49">
        <v>45</v>
      </c>
      <c r="B46" s="49" t="str">
        <f>IF(女子様式!$C153="","",IF(女子様式!$C153="@","@",女子様式!$C153))</f>
        <v/>
      </c>
      <c r="C46" s="49" t="str">
        <f>IF(女子様式!$C153="","",IF($B46="@","@",$B46+200000000))</f>
        <v/>
      </c>
      <c r="D46" s="49" t="str">
        <f ca="1">CONCATENATE(OFFSET(女子様式!$D$18,3*A46,0)," ",IF(LEN(OFFSET(女子様式!$K$18,A46*3,0))=0,,"("),LEFT(OFFSET(女子様式!$K$18,A46*3,0),2),IF(LEN(OFFSET(女子様式!$D$18,A46*3,0))=0,,")"))</f>
        <v xml:space="preserve"> </v>
      </c>
      <c r="E46" s="49" t="str">
        <f>IF(B46="","",VLOOKUP(女子mat!B46,女子様式!$C$21:$F$620,2,FALSE))</f>
        <v/>
      </c>
      <c r="F46" s="49" t="str">
        <f>IF($C46="","",女子様式!$G153)</f>
        <v/>
      </c>
      <c r="G46" s="49" t="str">
        <f ca="1">CONCATENATE(OFFSET(女子様式!$J$18,3*A46,0)," ",IF(LEN(OFFSET(女子様式!$K$18,A46*3,0))=0,,"("),LEFT(OFFSET(女子様式!$K$18,A46*3,0),2),IF(LEN(OFFSET(女子様式!$J$18,A46*3,0))=0,,")"))</f>
        <v xml:space="preserve"> </v>
      </c>
      <c r="H46" s="49" t="str">
        <f t="shared" si="0"/>
        <v/>
      </c>
      <c r="I46" s="51" t="str">
        <f>IF($C46="","",VLOOKUP(基本登録情報!$C$7,登録データ!$I$3:$L$100,3,FALSE))</f>
        <v/>
      </c>
      <c r="J46" s="51" t="str">
        <f ca="1">IF($C46="","",VLOOKUP(OFFSET(女子様式!$M$18,3*A46,0),登録データ!AM46:AN92,2,FALSE))</f>
        <v/>
      </c>
      <c r="K46" s="49" t="str">
        <f t="shared" si="1"/>
        <v/>
      </c>
      <c r="L46" s="49" t="str">
        <f>IF(女子様式!$AG153="","",女子様式!$AG153)</f>
        <v/>
      </c>
      <c r="M46" s="49" t="str">
        <f>IF(女子様式!$AG154="","",女子様式!$AG154)</f>
        <v/>
      </c>
      <c r="N46" s="49" t="str">
        <f>IF(女子様式!$AG155="","",女子様式!$AG155)</f>
        <v/>
      </c>
    </row>
    <row r="47" spans="1:14">
      <c r="A47" s="49">
        <v>46</v>
      </c>
      <c r="B47" s="49" t="str">
        <f>IF(女子様式!$C156="","",IF(女子様式!$C156="@","@",女子様式!$C156))</f>
        <v/>
      </c>
      <c r="C47" s="49" t="str">
        <f>IF(女子様式!$C156="","",IF($B47="@","@",$B47+200000000))</f>
        <v/>
      </c>
      <c r="D47" s="49" t="str">
        <f ca="1">CONCATENATE(OFFSET(女子様式!$D$18,3*A47,0)," ",IF(LEN(OFFSET(女子様式!$K$18,A47*3,0))=0,,"("),LEFT(OFFSET(女子様式!$K$18,A47*3,0),2),IF(LEN(OFFSET(女子様式!$D$18,A47*3,0))=0,,")"))</f>
        <v xml:space="preserve"> </v>
      </c>
      <c r="E47" s="49" t="str">
        <f>IF(B47="","",VLOOKUP(女子mat!B47,女子様式!$C$21:$F$620,2,FALSE))</f>
        <v/>
      </c>
      <c r="F47" s="49" t="str">
        <f>IF($C47="","",女子様式!$G156)</f>
        <v/>
      </c>
      <c r="G47" s="49" t="str">
        <f ca="1">CONCATENATE(OFFSET(女子様式!$J$18,3*A47,0)," ",IF(LEN(OFFSET(女子様式!$K$18,A47*3,0))=0,,"("),LEFT(OFFSET(女子様式!$K$18,A47*3,0),2),IF(LEN(OFFSET(女子様式!$J$18,A47*3,0))=0,,")"))</f>
        <v xml:space="preserve"> </v>
      </c>
      <c r="H47" s="49" t="str">
        <f t="shared" si="0"/>
        <v/>
      </c>
      <c r="I47" s="51" t="str">
        <f>IF($C47="","",VLOOKUP(基本登録情報!$C$7,登録データ!$I$3:$L$100,3,FALSE))</f>
        <v/>
      </c>
      <c r="J47" s="51" t="str">
        <f ca="1">IF($C47="","",VLOOKUP(OFFSET(女子様式!$M$18,3*A47,0),登録データ!AM47:AN93,2,FALSE))</f>
        <v/>
      </c>
      <c r="K47" s="49" t="str">
        <f t="shared" si="1"/>
        <v/>
      </c>
      <c r="L47" s="49" t="str">
        <f>IF(女子様式!$AG156="","",女子様式!$AG156)</f>
        <v/>
      </c>
      <c r="M47" s="49" t="str">
        <f>IF(女子様式!$AG157="","",女子様式!$AG157)</f>
        <v/>
      </c>
      <c r="N47" s="49" t="str">
        <f>IF(女子様式!$AG158="","",女子様式!$AG158)</f>
        <v/>
      </c>
    </row>
    <row r="48" spans="1:14">
      <c r="A48" s="49">
        <v>47</v>
      </c>
      <c r="B48" s="49" t="str">
        <f>IF(女子様式!$C159="","",IF(女子様式!$C159="@","@",女子様式!$C159))</f>
        <v/>
      </c>
      <c r="C48" s="49" t="str">
        <f>IF(女子様式!$C159="","",IF($B48="@","@",$B48+200000000))</f>
        <v/>
      </c>
      <c r="D48" s="49" t="str">
        <f ca="1">CONCATENATE(OFFSET(女子様式!$D$18,3*A48,0)," ",IF(LEN(OFFSET(女子様式!$K$18,A48*3,0))=0,,"("),LEFT(OFFSET(女子様式!$K$18,A48*3,0),2),IF(LEN(OFFSET(女子様式!$D$18,A48*3,0))=0,,")"))</f>
        <v xml:space="preserve"> </v>
      </c>
      <c r="E48" s="49" t="str">
        <f>IF(B48="","",VLOOKUP(女子mat!B48,女子様式!$C$21:$F$620,2,FALSE))</f>
        <v/>
      </c>
      <c r="F48" s="49" t="str">
        <f>IF($C48="","",女子様式!$G159)</f>
        <v/>
      </c>
      <c r="G48" s="49" t="str">
        <f ca="1">CONCATENATE(OFFSET(女子様式!$J$18,3*A48,0)," ",IF(LEN(OFFSET(女子様式!$K$18,A48*3,0))=0,,"("),LEFT(OFFSET(女子様式!$K$18,A48*3,0),2),IF(LEN(OFFSET(女子様式!$J$18,A48*3,0))=0,,")"))</f>
        <v xml:space="preserve"> </v>
      </c>
      <c r="H48" s="49" t="str">
        <f t="shared" si="0"/>
        <v/>
      </c>
      <c r="I48" s="51" t="str">
        <f>IF($C48="","",VLOOKUP(基本登録情報!$C$7,登録データ!$I$3:$L$100,3,FALSE))</f>
        <v/>
      </c>
      <c r="J48" s="51" t="str">
        <f ca="1">IF($C48="","",VLOOKUP(OFFSET(女子様式!$M$18,3*A48,0),登録データ!AM48:AN94,2,FALSE))</f>
        <v/>
      </c>
      <c r="K48" s="49" t="str">
        <f t="shared" si="1"/>
        <v/>
      </c>
      <c r="L48" s="49" t="str">
        <f>IF(女子様式!$AG159="","",女子様式!$AG159)</f>
        <v/>
      </c>
      <c r="M48" s="49" t="str">
        <f>IF(女子様式!$AG160="","",女子様式!$AG160)</f>
        <v/>
      </c>
      <c r="N48" s="49" t="str">
        <f>IF(女子様式!$AG161="","",女子様式!$AG161)</f>
        <v/>
      </c>
    </row>
    <row r="49" spans="1:14">
      <c r="A49" s="49">
        <v>48</v>
      </c>
      <c r="B49" s="49" t="str">
        <f>IF(女子様式!$C162="","",IF(女子様式!$C162="@","@",女子様式!$C162))</f>
        <v/>
      </c>
      <c r="C49" s="49" t="str">
        <f>IF(女子様式!$C162="","",IF($B49="@","@",$B49+200000000))</f>
        <v/>
      </c>
      <c r="D49" s="49" t="str">
        <f ca="1">CONCATENATE(OFFSET(女子様式!$D$18,3*A49,0)," ",IF(LEN(OFFSET(女子様式!$K$18,A49*3,0))=0,,"("),LEFT(OFFSET(女子様式!$K$18,A49*3,0),2),IF(LEN(OFFSET(女子様式!$D$18,A49*3,0))=0,,")"))</f>
        <v xml:space="preserve"> </v>
      </c>
      <c r="E49" s="49" t="str">
        <f>IF(B49="","",VLOOKUP(女子mat!B49,女子様式!$C$21:$F$620,2,FALSE))</f>
        <v/>
      </c>
      <c r="F49" s="49" t="str">
        <f>IF($C49="","",女子様式!$G162)</f>
        <v/>
      </c>
      <c r="G49" s="49" t="str">
        <f ca="1">CONCATENATE(OFFSET(女子様式!$J$18,3*A49,0)," ",IF(LEN(OFFSET(女子様式!$K$18,A49*3,0))=0,,"("),LEFT(OFFSET(女子様式!$K$18,A49*3,0),2),IF(LEN(OFFSET(女子様式!$J$18,A49*3,0))=0,,")"))</f>
        <v xml:space="preserve"> </v>
      </c>
      <c r="H49" s="49" t="str">
        <f t="shared" si="0"/>
        <v/>
      </c>
      <c r="I49" s="51" t="str">
        <f>IF($C49="","",VLOOKUP(基本登録情報!$C$7,登録データ!$I$3:$L$100,3,FALSE))</f>
        <v/>
      </c>
      <c r="J49" s="51" t="str">
        <f ca="1">IF($C49="","",VLOOKUP(OFFSET(女子様式!$M$18,3*A49,0),登録データ!AM49:AN95,2,FALSE))</f>
        <v/>
      </c>
      <c r="K49" s="49" t="str">
        <f t="shared" si="1"/>
        <v/>
      </c>
      <c r="L49" s="49" t="str">
        <f>IF(女子様式!$AG162="","",女子様式!$AG162)</f>
        <v/>
      </c>
      <c r="M49" s="49" t="str">
        <f>IF(女子様式!$AG163="","",女子様式!$AG163)</f>
        <v/>
      </c>
      <c r="N49" s="49" t="str">
        <f>IF(女子様式!$AG164="","",女子様式!$AG164)</f>
        <v/>
      </c>
    </row>
    <row r="50" spans="1:14">
      <c r="A50" s="49">
        <v>49</v>
      </c>
      <c r="B50" s="49" t="str">
        <f>IF(女子様式!$C165="","",IF(女子様式!$C165="@","@",女子様式!$C165))</f>
        <v/>
      </c>
      <c r="C50" s="49" t="str">
        <f>IF(女子様式!$C165="","",IF($B50="@","@",$B50+200000000))</f>
        <v/>
      </c>
      <c r="D50" s="49" t="str">
        <f ca="1">CONCATENATE(OFFSET(女子様式!$D$18,3*A50,0)," ",IF(LEN(OFFSET(女子様式!$K$18,A50*3,0))=0,,"("),LEFT(OFFSET(女子様式!$K$18,A50*3,0),2),IF(LEN(OFFSET(女子様式!$D$18,A50*3,0))=0,,")"))</f>
        <v xml:space="preserve"> </v>
      </c>
      <c r="E50" s="49" t="str">
        <f>IF(B50="","",VLOOKUP(女子mat!B50,女子様式!$C$21:$F$620,2,FALSE))</f>
        <v/>
      </c>
      <c r="F50" s="49" t="str">
        <f>IF($C50="","",女子様式!$G165)</f>
        <v/>
      </c>
      <c r="G50" s="49" t="str">
        <f ca="1">CONCATENATE(OFFSET(女子様式!$J$18,3*A50,0)," ",IF(LEN(OFFSET(女子様式!$K$18,A50*3,0))=0,,"("),LEFT(OFFSET(女子様式!$K$18,A50*3,0),2),IF(LEN(OFFSET(女子様式!$J$18,A50*3,0))=0,,")"))</f>
        <v xml:space="preserve"> </v>
      </c>
      <c r="H50" s="49" t="str">
        <f t="shared" si="0"/>
        <v/>
      </c>
      <c r="I50" s="51" t="str">
        <f>IF($C50="","",VLOOKUP(基本登録情報!$C$7,登録データ!$I$3:$L$100,3,FALSE))</f>
        <v/>
      </c>
      <c r="J50" s="51" t="str">
        <f ca="1">IF($C50="","",VLOOKUP(OFFSET(女子様式!$M$18,3*A50,0),登録データ!AM50:AN96,2,FALSE))</f>
        <v/>
      </c>
      <c r="K50" s="49" t="str">
        <f t="shared" si="1"/>
        <v/>
      </c>
      <c r="L50" s="49" t="str">
        <f>IF(女子様式!$AG165="","",女子様式!$AG165)</f>
        <v/>
      </c>
      <c r="M50" s="49" t="str">
        <f>IF(女子様式!$AG166="","",女子様式!$AG166)</f>
        <v/>
      </c>
      <c r="N50" s="49" t="str">
        <f>IF(女子様式!$AG167="","",女子様式!$AG167)</f>
        <v/>
      </c>
    </row>
    <row r="51" spans="1:14">
      <c r="A51" s="49">
        <v>50</v>
      </c>
      <c r="B51" s="49" t="str">
        <f>IF(女子様式!$C168="","",IF(女子様式!$C168="@","@",女子様式!$C168))</f>
        <v/>
      </c>
      <c r="C51" s="49" t="str">
        <f>IF(女子様式!$C168="","",IF($B51="@","@",$B51+200000000))</f>
        <v/>
      </c>
      <c r="D51" s="49" t="str">
        <f ca="1">CONCATENATE(OFFSET(女子様式!$D$18,3*A51,0)," ",IF(LEN(OFFSET(女子様式!$K$18,A51*3,0))=0,,"("),LEFT(OFFSET(女子様式!$K$18,A51*3,0),2),IF(LEN(OFFSET(女子様式!$D$18,A51*3,0))=0,,")"))</f>
        <v xml:space="preserve"> </v>
      </c>
      <c r="E51" s="49" t="str">
        <f>IF(B51="","",VLOOKUP(女子mat!B51,女子様式!$C$21:$F$620,2,FALSE))</f>
        <v/>
      </c>
      <c r="F51" s="49" t="str">
        <f>IF($C51="","",女子様式!$G168)</f>
        <v/>
      </c>
      <c r="G51" s="49" t="str">
        <f ca="1">CONCATENATE(OFFSET(女子様式!$J$18,3*A51,0)," ",IF(LEN(OFFSET(女子様式!$K$18,A51*3,0))=0,,"("),LEFT(OFFSET(女子様式!$K$18,A51*3,0),2),IF(LEN(OFFSET(女子様式!$J$18,A51*3,0))=0,,")"))</f>
        <v xml:space="preserve"> </v>
      </c>
      <c r="H51" s="49" t="str">
        <f t="shared" si="0"/>
        <v/>
      </c>
      <c r="I51" s="51" t="str">
        <f>IF($C51="","",VLOOKUP(基本登録情報!$C$7,登録データ!$I$3:$L$100,3,FALSE))</f>
        <v/>
      </c>
      <c r="J51" s="51" t="str">
        <f ca="1">IF($C51="","",VLOOKUP(OFFSET(女子様式!$M$18,3*A51,0),登録データ!AM51:AN97,2,FALSE))</f>
        <v/>
      </c>
      <c r="K51" s="49" t="str">
        <f t="shared" si="1"/>
        <v/>
      </c>
      <c r="L51" s="49" t="str">
        <f>IF(女子様式!$AG168="","",女子様式!$AG168)</f>
        <v/>
      </c>
      <c r="M51" s="49" t="str">
        <f>IF(女子様式!$AG169="","",女子様式!$AG169)</f>
        <v/>
      </c>
      <c r="N51" s="49" t="str">
        <f>IF(女子様式!$AG170="","",女子様式!$AG170)</f>
        <v/>
      </c>
    </row>
    <row r="52" spans="1:14">
      <c r="A52" s="49">
        <v>51</v>
      </c>
      <c r="B52" s="49" t="str">
        <f>IF(女子様式!$C171="","",IF(女子様式!$C171="@","@",女子様式!$C171))</f>
        <v/>
      </c>
      <c r="C52" s="49" t="str">
        <f>IF(女子様式!$C171="","",IF($B52="@","@",$B52+200000000))</f>
        <v/>
      </c>
      <c r="D52" s="49" t="str">
        <f ca="1">CONCATENATE(OFFSET(女子様式!$D$18,3*A52,0)," ",IF(LEN(OFFSET(女子様式!$K$18,A52*3,0))=0,,"("),LEFT(OFFSET(女子様式!$K$18,A52*3,0),2),IF(LEN(OFFSET(女子様式!$D$18,A52*3,0))=0,,")"))</f>
        <v xml:space="preserve"> </v>
      </c>
      <c r="E52" s="49" t="str">
        <f>IF(B52="","",VLOOKUP(女子mat!B52,女子様式!$C$21:$F$620,2,FALSE))</f>
        <v/>
      </c>
      <c r="F52" s="49" t="str">
        <f>IF($C52="","",女子様式!$G171)</f>
        <v/>
      </c>
      <c r="G52" s="49" t="str">
        <f ca="1">CONCATENATE(OFFSET(女子様式!$J$18,3*A52,0)," ",IF(LEN(OFFSET(女子様式!$K$18,A52*3,0))=0,,"("),LEFT(OFFSET(女子様式!$K$18,A52*3,0),2),IF(LEN(OFFSET(女子様式!$J$18,A52*3,0))=0,,")"))</f>
        <v xml:space="preserve"> </v>
      </c>
      <c r="H52" s="49" t="str">
        <f t="shared" si="0"/>
        <v/>
      </c>
      <c r="I52" s="51" t="str">
        <f>IF($C52="","",VLOOKUP(基本登録情報!$C$7,登録データ!$I$3:$L$100,3,FALSE))</f>
        <v/>
      </c>
      <c r="J52" s="51" t="str">
        <f ca="1">IF($C52="","",VLOOKUP(OFFSET(女子様式!$M$18,3*A52,0),登録データ!AM52:AN98,2,FALSE))</f>
        <v/>
      </c>
      <c r="K52" s="49" t="str">
        <f t="shared" si="1"/>
        <v/>
      </c>
      <c r="L52" s="49" t="str">
        <f>IF(女子様式!$AG171="","",女子様式!$AG171)</f>
        <v/>
      </c>
      <c r="M52" s="49" t="str">
        <f>IF(女子様式!$AG172="","",女子様式!$AG172)</f>
        <v/>
      </c>
      <c r="N52" s="49" t="str">
        <f>IF(女子様式!$AG173="","",女子様式!$AG173)</f>
        <v/>
      </c>
    </row>
    <row r="53" spans="1:14">
      <c r="A53" s="49">
        <v>52</v>
      </c>
      <c r="B53" s="49" t="str">
        <f>IF(女子様式!$C174="","",IF(女子様式!$C174="@","@",女子様式!$C174))</f>
        <v/>
      </c>
      <c r="C53" s="49" t="str">
        <f>IF(女子様式!$C174="","",IF($B53="@","@",$B53+200000000))</f>
        <v/>
      </c>
      <c r="D53" s="49" t="str">
        <f ca="1">CONCATENATE(OFFSET(女子様式!$D$18,3*A53,0)," ",IF(LEN(OFFSET(女子様式!$K$18,A53*3,0))=0,,"("),LEFT(OFFSET(女子様式!$K$18,A53*3,0),2),IF(LEN(OFFSET(女子様式!$D$18,A53*3,0))=0,,")"))</f>
        <v xml:space="preserve"> </v>
      </c>
      <c r="E53" s="49" t="str">
        <f>IF(B53="","",VLOOKUP(女子mat!B53,女子様式!$C$21:$F$620,2,FALSE))</f>
        <v/>
      </c>
      <c r="F53" s="49" t="str">
        <f>IF($C53="","",女子様式!$G174)</f>
        <v/>
      </c>
      <c r="G53" s="49" t="str">
        <f ca="1">CONCATENATE(OFFSET(女子様式!$J$18,3*A53,0)," ",IF(LEN(OFFSET(女子様式!$K$18,A53*3,0))=0,,"("),LEFT(OFFSET(女子様式!$K$18,A53*3,0),2),IF(LEN(OFFSET(女子様式!$J$18,A53*3,0))=0,,")"))</f>
        <v xml:space="preserve"> </v>
      </c>
      <c r="H53" s="49" t="str">
        <f t="shared" si="0"/>
        <v/>
      </c>
      <c r="I53" s="51" t="str">
        <f>IF($C53="","",VLOOKUP(基本登録情報!$C$7,登録データ!$I$3:$L$100,3,FALSE))</f>
        <v/>
      </c>
      <c r="J53" s="51" t="str">
        <f ca="1">IF($C53="","",VLOOKUP(OFFSET(女子様式!$M$18,3*A53,0),登録データ!AM53:AN99,2,FALSE))</f>
        <v/>
      </c>
      <c r="K53" s="49" t="str">
        <f t="shared" si="1"/>
        <v/>
      </c>
      <c r="L53" s="49" t="str">
        <f>IF(女子様式!$AG174="","",女子様式!$AG174)</f>
        <v/>
      </c>
      <c r="M53" s="49" t="str">
        <f>IF(女子様式!$AG175="","",女子様式!$AG175)</f>
        <v/>
      </c>
      <c r="N53" s="49" t="str">
        <f>IF(女子様式!$AG176="","",女子様式!$AG176)</f>
        <v/>
      </c>
    </row>
    <row r="54" spans="1:14">
      <c r="A54" s="49">
        <v>53</v>
      </c>
      <c r="B54" s="49" t="str">
        <f>IF(女子様式!$C177="","",IF(女子様式!$C177="@","@",女子様式!$C177))</f>
        <v/>
      </c>
      <c r="C54" s="49" t="str">
        <f>IF(女子様式!$C177="","",IF($B54="@","@",$B54+200000000))</f>
        <v/>
      </c>
      <c r="D54" s="49" t="str">
        <f ca="1">CONCATENATE(OFFSET(女子様式!$D$18,3*A54,0)," ",IF(LEN(OFFSET(女子様式!$K$18,A54*3,0))=0,,"("),LEFT(OFFSET(女子様式!$K$18,A54*3,0),2),IF(LEN(OFFSET(女子様式!$D$18,A54*3,0))=0,,")"))</f>
        <v xml:space="preserve"> </v>
      </c>
      <c r="E54" s="49" t="str">
        <f>IF(B54="","",VLOOKUP(女子mat!B54,女子様式!$C$21:$F$620,2,FALSE))</f>
        <v/>
      </c>
      <c r="F54" s="49" t="str">
        <f>IF($C54="","",女子様式!$G177)</f>
        <v/>
      </c>
      <c r="G54" s="49" t="str">
        <f ca="1">CONCATENATE(OFFSET(女子様式!$J$18,3*A54,0)," ",IF(LEN(OFFSET(女子様式!$K$18,A54*3,0))=0,,"("),LEFT(OFFSET(女子様式!$K$18,A54*3,0),2),IF(LEN(OFFSET(女子様式!$J$18,A54*3,0))=0,,")"))</f>
        <v xml:space="preserve"> </v>
      </c>
      <c r="H54" s="49" t="str">
        <f t="shared" si="0"/>
        <v/>
      </c>
      <c r="I54" s="51" t="str">
        <f>IF($C54="","",VLOOKUP(基本登録情報!$C$7,登録データ!$I$3:$L$100,3,FALSE))</f>
        <v/>
      </c>
      <c r="J54" s="51" t="str">
        <f ca="1">IF($C54="","",VLOOKUP(OFFSET(女子様式!$M$18,3*A54,0),登録データ!AM54:AN100,2,FALSE))</f>
        <v/>
      </c>
      <c r="K54" s="49" t="str">
        <f t="shared" si="1"/>
        <v/>
      </c>
      <c r="L54" s="49" t="str">
        <f>IF(女子様式!$AG177="","",女子様式!$AG177)</f>
        <v/>
      </c>
      <c r="M54" s="49" t="str">
        <f>IF(女子様式!$AG178="","",女子様式!$AG178)</f>
        <v/>
      </c>
      <c r="N54" s="49" t="str">
        <f>IF(女子様式!$AG179="","",女子様式!$AG179)</f>
        <v/>
      </c>
    </row>
    <row r="55" spans="1:14">
      <c r="A55" s="49">
        <v>54</v>
      </c>
      <c r="B55" s="49" t="str">
        <f>IF(女子様式!$C180="","",IF(女子様式!$C180="@","@",女子様式!$C180))</f>
        <v/>
      </c>
      <c r="C55" s="49" t="str">
        <f>IF(女子様式!$C180="","",IF($B55="@","@",$B55+200000000))</f>
        <v/>
      </c>
      <c r="D55" s="49" t="str">
        <f ca="1">CONCATENATE(OFFSET(女子様式!$D$18,3*A55,0)," ",IF(LEN(OFFSET(女子様式!$K$18,A55*3,0))=0,,"("),LEFT(OFFSET(女子様式!$K$18,A55*3,0),2),IF(LEN(OFFSET(女子様式!$D$18,A55*3,0))=0,,")"))</f>
        <v xml:space="preserve"> </v>
      </c>
      <c r="E55" s="49" t="str">
        <f>IF(B55="","",VLOOKUP(女子mat!B55,女子様式!$C$21:$F$620,2,FALSE))</f>
        <v/>
      </c>
      <c r="F55" s="49" t="str">
        <f>IF($C55="","",女子様式!$G180)</f>
        <v/>
      </c>
      <c r="G55" s="49" t="str">
        <f ca="1">CONCATENATE(OFFSET(女子様式!$J$18,3*A55,0)," ",IF(LEN(OFFSET(女子様式!$K$18,A55*3,0))=0,,"("),LEFT(OFFSET(女子様式!$K$18,A55*3,0),2),IF(LEN(OFFSET(女子様式!$J$18,A55*3,0))=0,,")"))</f>
        <v xml:space="preserve"> </v>
      </c>
      <c r="H55" s="49" t="str">
        <f t="shared" si="0"/>
        <v/>
      </c>
      <c r="I55" s="51" t="str">
        <f>IF($C55="","",VLOOKUP(基本登録情報!$C$7,登録データ!$I$3:$L$100,3,FALSE))</f>
        <v/>
      </c>
      <c r="J55" s="51" t="str">
        <f ca="1">IF($C55="","",VLOOKUP(OFFSET(女子様式!$M$18,3*A55,0),登録データ!AM55:AN101,2,FALSE))</f>
        <v/>
      </c>
      <c r="K55" s="49" t="str">
        <f t="shared" si="1"/>
        <v/>
      </c>
      <c r="L55" s="49" t="str">
        <f>IF(女子様式!$AG180="","",女子様式!$AG180)</f>
        <v/>
      </c>
      <c r="M55" s="49" t="str">
        <f>IF(女子様式!$AG181="","",女子様式!$AG181)</f>
        <v/>
      </c>
      <c r="N55" s="49" t="str">
        <f>IF(女子様式!$AG182="","",女子様式!$AG182)</f>
        <v/>
      </c>
    </row>
    <row r="56" spans="1:14">
      <c r="A56" s="49">
        <v>55</v>
      </c>
      <c r="B56" s="49" t="str">
        <f>IF(女子様式!$C183="","",IF(女子様式!$C183="@","@",女子様式!$C183))</f>
        <v/>
      </c>
      <c r="C56" s="49" t="str">
        <f>IF(女子様式!$C183="","",IF($B56="@","@",$B56+200000000))</f>
        <v/>
      </c>
      <c r="D56" s="49" t="str">
        <f ca="1">CONCATENATE(OFFSET(女子様式!$D$18,3*A56,0)," ",IF(LEN(OFFSET(女子様式!$K$18,A56*3,0))=0,,"("),LEFT(OFFSET(女子様式!$K$18,A56*3,0),2),IF(LEN(OFFSET(女子様式!$D$18,A56*3,0))=0,,")"))</f>
        <v xml:space="preserve"> </v>
      </c>
      <c r="E56" s="49" t="str">
        <f>IF(B56="","",VLOOKUP(女子mat!B56,女子様式!$C$21:$F$620,2,FALSE))</f>
        <v/>
      </c>
      <c r="F56" s="49" t="str">
        <f>IF($C56="","",女子様式!$G183)</f>
        <v/>
      </c>
      <c r="G56" s="49" t="str">
        <f ca="1">CONCATENATE(OFFSET(女子様式!$J$18,3*A56,0)," ",IF(LEN(OFFSET(女子様式!$K$18,A56*3,0))=0,,"("),LEFT(OFFSET(女子様式!$K$18,A56*3,0),2),IF(LEN(OFFSET(女子様式!$J$18,A56*3,0))=0,,")"))</f>
        <v xml:space="preserve"> </v>
      </c>
      <c r="H56" s="49" t="str">
        <f t="shared" si="0"/>
        <v/>
      </c>
      <c r="I56" s="51" t="str">
        <f>IF($C56="","",VLOOKUP(基本登録情報!$C$7,登録データ!$I$3:$L$100,3,FALSE))</f>
        <v/>
      </c>
      <c r="J56" s="51" t="str">
        <f ca="1">IF($C56="","",VLOOKUP(OFFSET(女子様式!$M$18,3*A56,0),登録データ!AM56:AN102,2,FALSE))</f>
        <v/>
      </c>
      <c r="K56" s="49" t="str">
        <f t="shared" si="1"/>
        <v/>
      </c>
      <c r="L56" s="49" t="str">
        <f>IF(女子様式!$AG183="","",女子様式!$AG183)</f>
        <v/>
      </c>
      <c r="M56" s="49" t="str">
        <f>IF(女子様式!$AG184="","",女子様式!$AG184)</f>
        <v/>
      </c>
      <c r="N56" s="49" t="str">
        <f>IF(女子様式!$AG185="","",女子様式!$AG185)</f>
        <v/>
      </c>
    </row>
    <row r="57" spans="1:14">
      <c r="A57" s="49">
        <v>56</v>
      </c>
      <c r="B57" s="49" t="str">
        <f>IF(女子様式!$C186="","",IF(女子様式!$C186="@","@",女子様式!$C186))</f>
        <v/>
      </c>
      <c r="C57" s="49" t="str">
        <f>IF(女子様式!$C186="","",IF($B57="@","@",$B57+200000000))</f>
        <v/>
      </c>
      <c r="D57" s="49" t="str">
        <f ca="1">CONCATENATE(OFFSET(女子様式!$D$18,3*A57,0)," ",IF(LEN(OFFSET(女子様式!$K$18,A57*3,0))=0,,"("),LEFT(OFFSET(女子様式!$K$18,A57*3,0),2),IF(LEN(OFFSET(女子様式!$D$18,A57*3,0))=0,,")"))</f>
        <v xml:space="preserve"> </v>
      </c>
      <c r="E57" s="49" t="str">
        <f>IF(B57="","",VLOOKUP(女子mat!B57,女子様式!$C$21:$F$620,2,FALSE))</f>
        <v/>
      </c>
      <c r="F57" s="49" t="str">
        <f>IF($C57="","",女子様式!$G186)</f>
        <v/>
      </c>
      <c r="G57" s="49" t="str">
        <f ca="1">CONCATENATE(OFFSET(女子様式!$J$18,3*A57,0)," ",IF(LEN(OFFSET(女子様式!$K$18,A57*3,0))=0,,"("),LEFT(OFFSET(女子様式!$K$18,A57*3,0),2),IF(LEN(OFFSET(女子様式!$J$18,A57*3,0))=0,,")"))</f>
        <v xml:space="preserve"> </v>
      </c>
      <c r="H57" s="49" t="str">
        <f t="shared" si="0"/>
        <v/>
      </c>
      <c r="I57" s="51" t="str">
        <f>IF($C57="","",VLOOKUP(基本登録情報!$C$7,登録データ!$I$3:$L$100,3,FALSE))</f>
        <v/>
      </c>
      <c r="J57" s="51" t="str">
        <f ca="1">IF($C57="","",VLOOKUP(OFFSET(女子様式!$M$18,3*A57,0),登録データ!AM57:AN103,2,FALSE))</f>
        <v/>
      </c>
      <c r="K57" s="49" t="str">
        <f t="shared" si="1"/>
        <v/>
      </c>
      <c r="L57" s="49" t="str">
        <f>IF(女子様式!$AG186="","",女子様式!$AG186)</f>
        <v/>
      </c>
      <c r="M57" s="49" t="str">
        <f>IF(女子様式!$AG187="","",女子様式!$AG187)</f>
        <v/>
      </c>
      <c r="N57" s="49" t="str">
        <f>IF(女子様式!$AG188="","",女子様式!$AG188)</f>
        <v/>
      </c>
    </row>
    <row r="58" spans="1:14">
      <c r="A58" s="49">
        <v>57</v>
      </c>
      <c r="B58" s="49" t="str">
        <f>IF(女子様式!$C189="","",IF(女子様式!$C189="@","@",女子様式!$C189))</f>
        <v/>
      </c>
      <c r="C58" s="49" t="str">
        <f>IF(女子様式!$C189="","",IF($B58="@","@",$B58+200000000))</f>
        <v/>
      </c>
      <c r="D58" s="49" t="str">
        <f ca="1">CONCATENATE(OFFSET(女子様式!$D$18,3*A58,0)," ",IF(LEN(OFFSET(女子様式!$K$18,A58*3,0))=0,,"("),LEFT(OFFSET(女子様式!$K$18,A58*3,0),2),IF(LEN(OFFSET(女子様式!$D$18,A58*3,0))=0,,")"))</f>
        <v xml:space="preserve"> </v>
      </c>
      <c r="E58" s="49" t="str">
        <f>IF(B58="","",VLOOKUP(女子mat!B58,女子様式!$C$21:$F$620,2,FALSE))</f>
        <v/>
      </c>
      <c r="F58" s="49" t="str">
        <f>IF($C58="","",女子様式!$G189)</f>
        <v/>
      </c>
      <c r="G58" s="49" t="str">
        <f ca="1">CONCATENATE(OFFSET(女子様式!$J$18,3*A58,0)," ",IF(LEN(OFFSET(女子様式!$K$18,A58*3,0))=0,,"("),LEFT(OFFSET(女子様式!$K$18,A58*3,0),2),IF(LEN(OFFSET(女子様式!$J$18,A58*3,0))=0,,")"))</f>
        <v xml:space="preserve"> </v>
      </c>
      <c r="H58" s="49" t="str">
        <f t="shared" si="0"/>
        <v/>
      </c>
      <c r="I58" s="51" t="str">
        <f>IF($C58="","",VLOOKUP(基本登録情報!$C$7,登録データ!$I$3:$L$100,3,FALSE))</f>
        <v/>
      </c>
      <c r="J58" s="51" t="str">
        <f ca="1">IF($C58="","",VLOOKUP(OFFSET(女子様式!$M$18,3*A58,0),登録データ!AM58:AN104,2,FALSE))</f>
        <v/>
      </c>
      <c r="K58" s="49" t="str">
        <f t="shared" si="1"/>
        <v/>
      </c>
      <c r="L58" s="49" t="str">
        <f>IF(女子様式!$AG189="","",女子様式!$AG189)</f>
        <v/>
      </c>
      <c r="M58" s="49" t="str">
        <f>IF(女子様式!$AG190="","",女子様式!$AG190)</f>
        <v/>
      </c>
      <c r="N58" s="49" t="str">
        <f>IF(女子様式!$AG191="","",女子様式!$AG191)</f>
        <v/>
      </c>
    </row>
    <row r="59" spans="1:14">
      <c r="A59" s="49">
        <v>58</v>
      </c>
      <c r="B59" s="49" t="str">
        <f>IF(女子様式!$C192="","",IF(女子様式!$C192="@","@",女子様式!$C192))</f>
        <v/>
      </c>
      <c r="C59" s="49" t="str">
        <f>IF(女子様式!$C192="","",IF($B59="@","@",$B59+200000000))</f>
        <v/>
      </c>
      <c r="D59" s="49" t="str">
        <f ca="1">CONCATENATE(OFFSET(女子様式!$D$18,3*A59,0)," ",IF(LEN(OFFSET(女子様式!$K$18,A59*3,0))=0,,"("),LEFT(OFFSET(女子様式!$K$18,A59*3,0),2),IF(LEN(OFFSET(女子様式!$D$18,A59*3,0))=0,,")"))</f>
        <v xml:space="preserve"> </v>
      </c>
      <c r="E59" s="49" t="str">
        <f>IF(B59="","",VLOOKUP(女子mat!B59,女子様式!$C$21:$F$620,2,FALSE))</f>
        <v/>
      </c>
      <c r="F59" s="49" t="str">
        <f>IF($C59="","",女子様式!$G192)</f>
        <v/>
      </c>
      <c r="G59" s="49" t="str">
        <f ca="1">CONCATENATE(OFFSET(女子様式!$J$18,3*A59,0)," ",IF(LEN(OFFSET(女子様式!$K$18,A59*3,0))=0,,"("),LEFT(OFFSET(女子様式!$K$18,A59*3,0),2),IF(LEN(OFFSET(女子様式!$J$18,A59*3,0))=0,,")"))</f>
        <v xml:space="preserve"> </v>
      </c>
      <c r="H59" s="49" t="str">
        <f t="shared" si="0"/>
        <v/>
      </c>
      <c r="I59" s="51" t="str">
        <f>IF($C59="","",VLOOKUP(基本登録情報!$C$7,登録データ!$I$3:$L$100,3,FALSE))</f>
        <v/>
      </c>
      <c r="J59" s="51" t="str">
        <f ca="1">IF($C59="","",VLOOKUP(OFFSET(女子様式!$M$18,3*A59,0),登録データ!AM59:AN105,2,FALSE))</f>
        <v/>
      </c>
      <c r="K59" s="49" t="str">
        <f t="shared" si="1"/>
        <v/>
      </c>
      <c r="L59" s="49" t="str">
        <f>IF(女子様式!$AG192="","",女子様式!$AG192)</f>
        <v/>
      </c>
      <c r="M59" s="49" t="str">
        <f>IF(女子様式!$AG193="","",女子様式!$AG193)</f>
        <v/>
      </c>
      <c r="N59" s="49" t="str">
        <f>IF(女子様式!$AG194="","",女子様式!$AG194)</f>
        <v/>
      </c>
    </row>
    <row r="60" spans="1:14">
      <c r="A60" s="49">
        <v>59</v>
      </c>
      <c r="B60" s="49" t="str">
        <f>IF(女子様式!$C195="","",IF(女子様式!$C195="@","@",女子様式!$C195))</f>
        <v/>
      </c>
      <c r="C60" s="49" t="str">
        <f>IF(女子様式!$C195="","",IF($B60="@","@",$B60+200000000))</f>
        <v/>
      </c>
      <c r="D60" s="49" t="str">
        <f ca="1">CONCATENATE(OFFSET(女子様式!$D$18,3*A60,0)," ",IF(LEN(OFFSET(女子様式!$K$18,A60*3,0))=0,,"("),LEFT(OFFSET(女子様式!$K$18,A60*3,0),2),IF(LEN(OFFSET(女子様式!$D$18,A60*3,0))=0,,")"))</f>
        <v xml:space="preserve"> </v>
      </c>
      <c r="E60" s="49" t="str">
        <f>IF(B60="","",VLOOKUP(女子mat!B60,女子様式!$C$21:$F$620,2,FALSE))</f>
        <v/>
      </c>
      <c r="F60" s="49" t="str">
        <f>IF($C60="","",女子様式!$G195)</f>
        <v/>
      </c>
      <c r="G60" s="49" t="str">
        <f ca="1">CONCATENATE(OFFSET(女子様式!$J$18,3*A60,0)," ",IF(LEN(OFFSET(女子様式!$K$18,A60*3,0))=0,,"("),LEFT(OFFSET(女子様式!$K$18,A60*3,0),2),IF(LEN(OFFSET(女子様式!$J$18,A60*3,0))=0,,")"))</f>
        <v xml:space="preserve"> </v>
      </c>
      <c r="H60" s="49" t="str">
        <f t="shared" si="0"/>
        <v/>
      </c>
      <c r="I60" s="51" t="str">
        <f>IF($C60="","",VLOOKUP(基本登録情報!$C$7,登録データ!$I$3:$L$100,3,FALSE))</f>
        <v/>
      </c>
      <c r="J60" s="51" t="str">
        <f ca="1">IF($C60="","",VLOOKUP(OFFSET(女子様式!$M$18,3*A60,0),登録データ!AM60:AN106,2,FALSE))</f>
        <v/>
      </c>
      <c r="K60" s="49" t="str">
        <f t="shared" si="1"/>
        <v/>
      </c>
      <c r="L60" s="49" t="str">
        <f>IF(女子様式!$AG195="","",女子様式!$AG195)</f>
        <v/>
      </c>
      <c r="M60" s="49" t="str">
        <f>IF(女子様式!$AG196="","",女子様式!$AG196)</f>
        <v/>
      </c>
      <c r="N60" s="49" t="str">
        <f>IF(女子様式!$AG197="","",女子様式!$AG197)</f>
        <v/>
      </c>
    </row>
    <row r="61" spans="1:14">
      <c r="A61" s="49">
        <v>60</v>
      </c>
      <c r="B61" s="49" t="str">
        <f>IF(女子様式!$C198="","",IF(女子様式!$C198="@","@",女子様式!$C198))</f>
        <v/>
      </c>
      <c r="C61" s="49" t="str">
        <f>IF(女子様式!$C198="","",IF($B61="@","@",$B61+200000000))</f>
        <v/>
      </c>
      <c r="D61" s="49" t="str">
        <f ca="1">CONCATENATE(OFFSET(女子様式!$D$18,3*A61,0)," ",IF(LEN(OFFSET(女子様式!$K$18,A61*3,0))=0,,"("),LEFT(OFFSET(女子様式!$K$18,A61*3,0),2),IF(LEN(OFFSET(女子様式!$D$18,A61*3,0))=0,,")"))</f>
        <v xml:space="preserve"> </v>
      </c>
      <c r="E61" s="49" t="str">
        <f>IF(B61="","",VLOOKUP(女子mat!B61,女子様式!$C$21:$F$620,2,FALSE))</f>
        <v/>
      </c>
      <c r="F61" s="49" t="str">
        <f>IF($C61="","",女子様式!$G198)</f>
        <v/>
      </c>
      <c r="G61" s="49" t="str">
        <f ca="1">CONCATENATE(OFFSET(女子様式!$J$18,3*A61,0)," ",IF(LEN(OFFSET(女子様式!$K$18,A61*3,0))=0,,"("),LEFT(OFFSET(女子様式!$K$18,A61*3,0),2),IF(LEN(OFFSET(女子様式!$J$18,A61*3,0))=0,,")"))</f>
        <v xml:space="preserve"> </v>
      </c>
      <c r="H61" s="49" t="str">
        <f t="shared" si="0"/>
        <v/>
      </c>
      <c r="I61" s="51" t="str">
        <f>IF($C61="","",VLOOKUP(基本登録情報!$C$7,登録データ!$I$3:$L$100,3,FALSE))</f>
        <v/>
      </c>
      <c r="J61" s="51" t="str">
        <f ca="1">IF($C61="","",VLOOKUP(OFFSET(女子様式!$M$18,3*A61,0),登録データ!AM61:AN107,2,FALSE))</f>
        <v/>
      </c>
      <c r="K61" s="49" t="str">
        <f t="shared" si="1"/>
        <v/>
      </c>
      <c r="L61" s="49" t="str">
        <f>IF(女子様式!$AG198="","",女子様式!$AG198)</f>
        <v/>
      </c>
      <c r="M61" s="49" t="str">
        <f>IF(女子様式!$AG199="","",女子様式!$AG199)</f>
        <v/>
      </c>
      <c r="N61" s="49" t="str">
        <f>IF(女子様式!$AG200="","",女子様式!$AG200)</f>
        <v/>
      </c>
    </row>
    <row r="62" spans="1:14">
      <c r="A62" s="49">
        <v>61</v>
      </c>
      <c r="B62" s="49" t="str">
        <f>IF(女子様式!$C201="","",IF(女子様式!$C201="@","@",女子様式!$C201))</f>
        <v/>
      </c>
      <c r="C62" s="49" t="str">
        <f>IF(女子様式!$C201="","",IF($B62="@","@",$B62+200000000))</f>
        <v/>
      </c>
      <c r="D62" s="49" t="str">
        <f ca="1">CONCATENATE(OFFSET(女子様式!$D$18,3*A62,0)," ",IF(LEN(OFFSET(女子様式!$K$18,A62*3,0))=0,,"("),LEFT(OFFSET(女子様式!$K$18,A62*3,0),2),IF(LEN(OFFSET(女子様式!$D$18,A62*3,0))=0,,")"))</f>
        <v xml:space="preserve"> </v>
      </c>
      <c r="E62" s="49" t="str">
        <f>IF(B62="","",VLOOKUP(女子mat!B62,女子様式!$C$21:$F$620,2,FALSE))</f>
        <v/>
      </c>
      <c r="F62" s="49" t="str">
        <f>IF($C62="","",女子様式!$G201)</f>
        <v/>
      </c>
      <c r="G62" s="49" t="str">
        <f ca="1">CONCATENATE(OFFSET(女子様式!$J$18,3*A62,0)," ",IF(LEN(OFFSET(女子様式!$K$18,A62*3,0))=0,,"("),LEFT(OFFSET(女子様式!$K$18,A62*3,0),2),IF(LEN(OFFSET(女子様式!$J$18,A62*3,0))=0,,")"))</f>
        <v xml:space="preserve"> </v>
      </c>
      <c r="H62" s="49" t="str">
        <f t="shared" si="0"/>
        <v/>
      </c>
      <c r="I62" s="51" t="str">
        <f>IF($C62="","",VLOOKUP(基本登録情報!$C$7,登録データ!$I$3:$L$100,3,FALSE))</f>
        <v/>
      </c>
      <c r="J62" s="51" t="str">
        <f ca="1">IF($C62="","",VLOOKUP(OFFSET(女子様式!$M$18,3*A62,0),登録データ!AM62:AN108,2,FALSE))</f>
        <v/>
      </c>
      <c r="K62" s="49" t="str">
        <f t="shared" si="1"/>
        <v/>
      </c>
      <c r="L62" s="49" t="str">
        <f>IF(女子様式!$AG201="","",女子様式!$AG201)</f>
        <v/>
      </c>
      <c r="M62" s="49" t="str">
        <f>IF(女子様式!$AG202="","",女子様式!$AG202)</f>
        <v/>
      </c>
      <c r="N62" s="49" t="str">
        <f>IF(女子様式!$AG203="","",女子様式!$AG203)</f>
        <v/>
      </c>
    </row>
    <row r="63" spans="1:14">
      <c r="A63" s="49">
        <v>62</v>
      </c>
      <c r="B63" s="49" t="str">
        <f>IF(女子様式!$C204="","",IF(女子様式!$C204="@","@",女子様式!$C204))</f>
        <v/>
      </c>
      <c r="C63" s="49" t="str">
        <f>IF(女子様式!$C204="","",IF($B63="@","@",$B63+200000000))</f>
        <v/>
      </c>
      <c r="D63" s="49" t="str">
        <f ca="1">CONCATENATE(OFFSET(女子様式!$D$18,3*A63,0)," ",IF(LEN(OFFSET(女子様式!$K$18,A63*3,0))=0,,"("),LEFT(OFFSET(女子様式!$K$18,A63*3,0),2),IF(LEN(OFFSET(女子様式!$D$18,A63*3,0))=0,,")"))</f>
        <v xml:space="preserve"> </v>
      </c>
      <c r="E63" s="49" t="str">
        <f>IF(B63="","",VLOOKUP(女子mat!B63,女子様式!$C$21:$F$620,2,FALSE))</f>
        <v/>
      </c>
      <c r="F63" s="49" t="str">
        <f>IF($C63="","",女子様式!$G204)</f>
        <v/>
      </c>
      <c r="G63" s="49" t="str">
        <f ca="1">CONCATENATE(OFFSET(女子様式!$J$18,3*A63,0)," ",IF(LEN(OFFSET(女子様式!$K$18,A63*3,0))=0,,"("),LEFT(OFFSET(女子様式!$K$18,A63*3,0),2),IF(LEN(OFFSET(女子様式!$J$18,A63*3,0))=0,,")"))</f>
        <v xml:space="preserve"> </v>
      </c>
      <c r="H63" s="49" t="str">
        <f t="shared" si="0"/>
        <v/>
      </c>
      <c r="I63" s="51" t="str">
        <f>IF($C63="","",VLOOKUP(基本登録情報!$C$7,登録データ!$I$3:$L$100,3,FALSE))</f>
        <v/>
      </c>
      <c r="J63" s="51" t="str">
        <f ca="1">IF($C63="","",VLOOKUP(OFFSET(女子様式!$M$18,3*A63,0),登録データ!AM63:AN109,2,FALSE))</f>
        <v/>
      </c>
      <c r="K63" s="49" t="str">
        <f t="shared" si="1"/>
        <v/>
      </c>
      <c r="L63" s="49" t="str">
        <f>IF(女子様式!$AG204="","",女子様式!$AG204)</f>
        <v/>
      </c>
      <c r="M63" s="49" t="str">
        <f>IF(女子様式!$AG205="","",女子様式!$AG205)</f>
        <v/>
      </c>
      <c r="N63" s="49" t="str">
        <f>IF(女子様式!$AG206="","",女子様式!$AG206)</f>
        <v/>
      </c>
    </row>
    <row r="64" spans="1:14">
      <c r="A64" s="49">
        <v>63</v>
      </c>
      <c r="B64" s="49" t="str">
        <f>IF(女子様式!$C207="","",IF(女子様式!$C207="@","@",女子様式!$C207))</f>
        <v/>
      </c>
      <c r="C64" s="49" t="str">
        <f>IF(女子様式!$C207="","",IF($B64="@","@",$B64+200000000))</f>
        <v/>
      </c>
      <c r="D64" s="49" t="str">
        <f ca="1">CONCATENATE(OFFSET(女子様式!$D$18,3*A64,0)," ",IF(LEN(OFFSET(女子様式!$K$18,A64*3,0))=0,,"("),LEFT(OFFSET(女子様式!$K$18,A64*3,0),2),IF(LEN(OFFSET(女子様式!$D$18,A64*3,0))=0,,")"))</f>
        <v xml:space="preserve"> </v>
      </c>
      <c r="E64" s="49" t="str">
        <f>IF(B64="","",VLOOKUP(女子mat!B64,女子様式!$C$21:$F$620,2,FALSE))</f>
        <v/>
      </c>
      <c r="F64" s="49" t="str">
        <f>IF($C64="","",女子様式!$G207)</f>
        <v/>
      </c>
      <c r="G64" s="49" t="str">
        <f ca="1">CONCATENATE(OFFSET(女子様式!$J$18,3*A64,0)," ",IF(LEN(OFFSET(女子様式!$K$18,A64*3,0))=0,,"("),LEFT(OFFSET(女子様式!$K$18,A64*3,0),2),IF(LEN(OFFSET(女子様式!$J$18,A64*3,0))=0,,")"))</f>
        <v xml:space="preserve"> </v>
      </c>
      <c r="H64" s="49" t="str">
        <f t="shared" si="0"/>
        <v/>
      </c>
      <c r="I64" s="51" t="str">
        <f>IF($C64="","",VLOOKUP(基本登録情報!$C$7,登録データ!$I$3:$L$100,3,FALSE))</f>
        <v/>
      </c>
      <c r="J64" s="51" t="str">
        <f ca="1">IF($C64="","",VLOOKUP(OFFSET(女子様式!$M$18,3*A64,0),登録データ!AM64:AN110,2,FALSE))</f>
        <v/>
      </c>
      <c r="K64" s="49" t="str">
        <f t="shared" si="1"/>
        <v/>
      </c>
      <c r="L64" s="49" t="str">
        <f>IF(女子様式!$AG207="","",女子様式!$AG207)</f>
        <v/>
      </c>
      <c r="M64" s="49" t="str">
        <f>IF(女子様式!$AG208="","",女子様式!$AG208)</f>
        <v/>
      </c>
      <c r="N64" s="49" t="str">
        <f>IF(女子様式!$AG209="","",女子様式!$AG209)</f>
        <v/>
      </c>
    </row>
    <row r="65" spans="1:14">
      <c r="A65" s="49">
        <v>64</v>
      </c>
      <c r="B65" s="49" t="str">
        <f>IF(女子様式!$C210="","",IF(女子様式!$C210="@","@",女子様式!$C210))</f>
        <v/>
      </c>
      <c r="C65" s="49" t="str">
        <f>IF(女子様式!$C210="","",IF($B65="@","@",$B65+200000000))</f>
        <v/>
      </c>
      <c r="D65" s="49" t="str">
        <f ca="1">CONCATENATE(OFFSET(女子様式!$D$18,3*A65,0)," ",IF(LEN(OFFSET(女子様式!$K$18,A65*3,0))=0,,"("),LEFT(OFFSET(女子様式!$K$18,A65*3,0),2),IF(LEN(OFFSET(女子様式!$D$18,A65*3,0))=0,,")"))</f>
        <v xml:space="preserve"> </v>
      </c>
      <c r="E65" s="49" t="str">
        <f>IF(B65="","",VLOOKUP(女子mat!B65,女子様式!$C$21:$F$620,2,FALSE))</f>
        <v/>
      </c>
      <c r="F65" s="49" t="str">
        <f>IF($C65="","",女子様式!$G210)</f>
        <v/>
      </c>
      <c r="G65" s="49" t="str">
        <f ca="1">CONCATENATE(OFFSET(女子様式!$J$18,3*A65,0)," ",IF(LEN(OFFSET(女子様式!$K$18,A65*3,0))=0,,"("),LEFT(OFFSET(女子様式!$K$18,A65*3,0),2),IF(LEN(OFFSET(女子様式!$J$18,A65*3,0))=0,,")"))</f>
        <v xml:space="preserve"> </v>
      </c>
      <c r="H65" s="49" t="str">
        <f t="shared" si="0"/>
        <v/>
      </c>
      <c r="I65" s="51" t="str">
        <f>IF($C65="","",VLOOKUP(基本登録情報!$C$7,登録データ!$I$3:$L$100,3,FALSE))</f>
        <v/>
      </c>
      <c r="J65" s="51" t="str">
        <f ca="1">IF($C65="","",VLOOKUP(OFFSET(女子様式!$M$18,3*A65,0),登録データ!AM65:AN111,2,FALSE))</f>
        <v/>
      </c>
      <c r="K65" s="49" t="str">
        <f t="shared" si="1"/>
        <v/>
      </c>
      <c r="L65" s="49" t="str">
        <f>IF(女子様式!$AG210="","",女子様式!$AG210)</f>
        <v/>
      </c>
      <c r="M65" s="49" t="str">
        <f>IF(女子様式!$AG211="","",女子様式!$AG211)</f>
        <v/>
      </c>
      <c r="N65" s="49" t="str">
        <f>IF(女子様式!$AG212="","",女子様式!$AG212)</f>
        <v/>
      </c>
    </row>
    <row r="66" spans="1:14">
      <c r="A66" s="49">
        <v>65</v>
      </c>
      <c r="B66" s="49" t="str">
        <f>IF(女子様式!$C213="","",IF(女子様式!$C213="@","@",女子様式!$C213))</f>
        <v/>
      </c>
      <c r="C66" s="49" t="str">
        <f>IF(女子様式!$C213="","",IF($B66="@","@",$B66+200000000))</f>
        <v/>
      </c>
      <c r="D66" s="49" t="str">
        <f ca="1">CONCATENATE(OFFSET(女子様式!$D$18,3*A66,0)," ",IF(LEN(OFFSET(女子様式!$K$18,A66*3,0))=0,,"("),LEFT(OFFSET(女子様式!$K$18,A66*3,0),2),IF(LEN(OFFSET(女子様式!$D$18,A66*3,0))=0,,")"))</f>
        <v xml:space="preserve"> </v>
      </c>
      <c r="E66" s="49" t="str">
        <f>IF(B66="","",VLOOKUP(女子mat!B66,女子様式!$C$21:$F$620,2,FALSE))</f>
        <v/>
      </c>
      <c r="F66" s="49" t="str">
        <f>IF($C66="","",女子様式!$G213)</f>
        <v/>
      </c>
      <c r="G66" s="49" t="str">
        <f ca="1">CONCATENATE(OFFSET(女子様式!$J$18,3*A66,0)," ",IF(LEN(OFFSET(女子様式!$K$18,A66*3,0))=0,,"("),LEFT(OFFSET(女子様式!$K$18,A66*3,0),2),IF(LEN(OFFSET(女子様式!$J$18,A66*3,0))=0,,")"))</f>
        <v xml:space="preserve"> </v>
      </c>
      <c r="H66" s="49" t="str">
        <f t="shared" si="0"/>
        <v/>
      </c>
      <c r="I66" s="51" t="str">
        <f>IF($C66="","",VLOOKUP(基本登録情報!$C$7,登録データ!$I$3:$L$100,3,FALSE))</f>
        <v/>
      </c>
      <c r="J66" s="51" t="str">
        <f ca="1">IF($C66="","",VLOOKUP(OFFSET(女子様式!$M$18,3*A66,0),登録データ!AM66:AN112,2,FALSE))</f>
        <v/>
      </c>
      <c r="K66" s="49" t="str">
        <f t="shared" si="1"/>
        <v/>
      </c>
      <c r="L66" s="49" t="str">
        <f>IF(女子様式!$AG213="","",女子様式!$AG213)</f>
        <v/>
      </c>
      <c r="M66" s="49" t="str">
        <f>IF(女子様式!$AG214="","",女子様式!$AG214)</f>
        <v/>
      </c>
      <c r="N66" s="49" t="str">
        <f>IF(女子様式!$AG215="","",女子様式!$AG215)</f>
        <v/>
      </c>
    </row>
    <row r="67" spans="1:14">
      <c r="A67" s="49">
        <v>66</v>
      </c>
      <c r="B67" s="49" t="str">
        <f>IF(女子様式!$C216="","",IF(女子様式!$C216="@","@",女子様式!$C216))</f>
        <v/>
      </c>
      <c r="C67" s="49" t="str">
        <f>IF(女子様式!$C216="","",IF($B67="@","@",$B67+200000000))</f>
        <v/>
      </c>
      <c r="D67" s="49" t="str">
        <f ca="1">CONCATENATE(OFFSET(女子様式!$D$18,3*A67,0)," ",IF(LEN(OFFSET(女子様式!$K$18,A67*3,0))=0,,"("),LEFT(OFFSET(女子様式!$K$18,A67*3,0),2),IF(LEN(OFFSET(女子様式!$D$18,A67*3,0))=0,,")"))</f>
        <v xml:space="preserve"> </v>
      </c>
      <c r="E67" s="49" t="str">
        <f>IF(B67="","",VLOOKUP(女子mat!B67,女子様式!$C$21:$F$620,2,FALSE))</f>
        <v/>
      </c>
      <c r="F67" s="49" t="str">
        <f>IF($C67="","",女子様式!$G216)</f>
        <v/>
      </c>
      <c r="G67" s="49" t="str">
        <f ca="1">CONCATENATE(OFFSET(女子様式!$J$18,3*A67,0)," ",IF(LEN(OFFSET(女子様式!$K$18,A67*3,0))=0,,"("),LEFT(OFFSET(女子様式!$K$18,A67*3,0),2),IF(LEN(OFFSET(女子様式!$J$18,A67*3,0))=0,,")"))</f>
        <v xml:space="preserve"> </v>
      </c>
      <c r="H67" s="49" t="str">
        <f t="shared" ref="H67:H130" si="2">IF($C67="","",2)</f>
        <v/>
      </c>
      <c r="I67" s="51" t="str">
        <f>IF($C67="","",VLOOKUP(基本登録情報!$C$7,登録データ!$I$3:$L$100,3,FALSE))</f>
        <v/>
      </c>
      <c r="J67" s="51" t="str">
        <f ca="1">IF($C67="","",VLOOKUP(OFFSET(女子様式!$M$18,3*A67,0),登録データ!AM67:AN113,2,FALSE))</f>
        <v/>
      </c>
      <c r="K67" s="49" t="str">
        <f t="shared" ref="K67:K130" si="3">IF($C67="","",IF($B67="@","@",VALUE(RIGHT($C67,4))))</f>
        <v/>
      </c>
      <c r="L67" s="49" t="str">
        <f>IF(女子様式!$AG216="","",女子様式!$AG216)</f>
        <v/>
      </c>
      <c r="M67" s="49" t="str">
        <f>IF(女子様式!$AG217="","",女子様式!$AG217)</f>
        <v/>
      </c>
      <c r="N67" s="49" t="str">
        <f>IF(女子様式!$AG218="","",女子様式!$AG218)</f>
        <v/>
      </c>
    </row>
    <row r="68" spans="1:14">
      <c r="A68" s="49">
        <v>67</v>
      </c>
      <c r="B68" s="49" t="str">
        <f>IF(女子様式!$C219="","",IF(女子様式!$C219="@","@",女子様式!$C219))</f>
        <v/>
      </c>
      <c r="C68" s="49" t="str">
        <f>IF(女子様式!$C219="","",IF($B68="@","@",$B68+200000000))</f>
        <v/>
      </c>
      <c r="D68" s="49" t="str">
        <f ca="1">CONCATENATE(OFFSET(女子様式!$D$18,3*A68,0)," ",IF(LEN(OFFSET(女子様式!$K$18,A68*3,0))=0,,"("),LEFT(OFFSET(女子様式!$K$18,A68*3,0),2),IF(LEN(OFFSET(女子様式!$D$18,A68*3,0))=0,,")"))</f>
        <v xml:space="preserve"> </v>
      </c>
      <c r="E68" s="49" t="str">
        <f>IF(B68="","",VLOOKUP(女子mat!B68,女子様式!$C$21:$F$620,2,FALSE))</f>
        <v/>
      </c>
      <c r="F68" s="49" t="str">
        <f>IF($C68="","",女子様式!$G219)</f>
        <v/>
      </c>
      <c r="G68" s="49" t="str">
        <f ca="1">CONCATENATE(OFFSET(女子様式!$J$18,3*A68,0)," ",IF(LEN(OFFSET(女子様式!$K$18,A68*3,0))=0,,"("),LEFT(OFFSET(女子様式!$K$18,A68*3,0),2),IF(LEN(OFFSET(女子様式!$J$18,A68*3,0))=0,,")"))</f>
        <v xml:space="preserve"> </v>
      </c>
      <c r="H68" s="49" t="str">
        <f t="shared" si="2"/>
        <v/>
      </c>
      <c r="I68" s="51" t="str">
        <f>IF($C68="","",VLOOKUP(基本登録情報!$C$7,登録データ!$I$3:$L$100,3,FALSE))</f>
        <v/>
      </c>
      <c r="J68" s="51" t="str">
        <f ca="1">IF($C68="","",VLOOKUP(OFFSET(女子様式!$M$18,3*A68,0),登録データ!AM68:AN114,2,FALSE))</f>
        <v/>
      </c>
      <c r="K68" s="49" t="str">
        <f t="shared" si="3"/>
        <v/>
      </c>
      <c r="L68" s="49" t="str">
        <f>IF(女子様式!$AG219="","",女子様式!$AG219)</f>
        <v/>
      </c>
      <c r="M68" s="49" t="str">
        <f>IF(女子様式!$AG220="","",女子様式!$AG220)</f>
        <v/>
      </c>
      <c r="N68" s="49" t="str">
        <f>IF(女子様式!$AG221="","",女子様式!$AG221)</f>
        <v/>
      </c>
    </row>
    <row r="69" spans="1:14">
      <c r="A69" s="49">
        <v>68</v>
      </c>
      <c r="B69" s="49" t="str">
        <f>IF(女子様式!$C222="","",IF(女子様式!$C222="@","@",女子様式!$C222))</f>
        <v/>
      </c>
      <c r="C69" s="49" t="str">
        <f>IF(女子様式!$C222="","",IF($B69="@","@",$B69+200000000))</f>
        <v/>
      </c>
      <c r="D69" s="49" t="str">
        <f ca="1">CONCATENATE(OFFSET(女子様式!$D$18,3*A69,0)," ",IF(LEN(OFFSET(女子様式!$K$18,A69*3,0))=0,,"("),LEFT(OFFSET(女子様式!$K$18,A69*3,0),2),IF(LEN(OFFSET(女子様式!$D$18,A69*3,0))=0,,")"))</f>
        <v xml:space="preserve"> </v>
      </c>
      <c r="E69" s="49" t="str">
        <f>IF(B69="","",VLOOKUP(女子mat!B69,女子様式!$C$21:$F$620,2,FALSE))</f>
        <v/>
      </c>
      <c r="F69" s="49" t="str">
        <f>IF($C69="","",女子様式!$G222)</f>
        <v/>
      </c>
      <c r="G69" s="49" t="str">
        <f ca="1">CONCATENATE(OFFSET(女子様式!$J$18,3*A69,0)," ",IF(LEN(OFFSET(女子様式!$K$18,A69*3,0))=0,,"("),LEFT(OFFSET(女子様式!$K$18,A69*3,0),2),IF(LEN(OFFSET(女子様式!$J$18,A69*3,0))=0,,")"))</f>
        <v xml:space="preserve"> </v>
      </c>
      <c r="H69" s="49" t="str">
        <f t="shared" si="2"/>
        <v/>
      </c>
      <c r="I69" s="51" t="str">
        <f>IF($C69="","",VLOOKUP(基本登録情報!$C$7,登録データ!$I$3:$L$100,3,FALSE))</f>
        <v/>
      </c>
      <c r="J69" s="51" t="str">
        <f ca="1">IF($C69="","",VLOOKUP(OFFSET(女子様式!$M$18,3*A69,0),登録データ!AM69:AN115,2,FALSE))</f>
        <v/>
      </c>
      <c r="K69" s="49" t="str">
        <f t="shared" si="3"/>
        <v/>
      </c>
      <c r="L69" s="49" t="str">
        <f>IF(女子様式!$AG222="","",女子様式!$AG222)</f>
        <v/>
      </c>
      <c r="M69" s="49" t="str">
        <f>IF(女子様式!$AG223="","",女子様式!$AG223)</f>
        <v/>
      </c>
      <c r="N69" s="49" t="str">
        <f>IF(女子様式!$AG224="","",女子様式!$AG224)</f>
        <v/>
      </c>
    </row>
    <row r="70" spans="1:14">
      <c r="A70" s="49">
        <v>69</v>
      </c>
      <c r="B70" s="49" t="str">
        <f>IF(女子様式!$C225="","",IF(女子様式!$C225="@","@",女子様式!$C225))</f>
        <v/>
      </c>
      <c r="C70" s="49" t="str">
        <f>IF(女子様式!$C225="","",IF($B70="@","@",$B70+200000000))</f>
        <v/>
      </c>
      <c r="D70" s="49" t="str">
        <f ca="1">CONCATENATE(OFFSET(女子様式!$D$18,3*A70,0)," ",IF(LEN(OFFSET(女子様式!$K$18,A70*3,0))=0,,"("),LEFT(OFFSET(女子様式!$K$18,A70*3,0),2),IF(LEN(OFFSET(女子様式!$D$18,A70*3,0))=0,,")"))</f>
        <v xml:space="preserve"> </v>
      </c>
      <c r="E70" s="49" t="str">
        <f>IF(B70="","",VLOOKUP(女子mat!B70,女子様式!$C$21:$F$620,2,FALSE))</f>
        <v/>
      </c>
      <c r="F70" s="49" t="str">
        <f>IF($C70="","",女子様式!$G225)</f>
        <v/>
      </c>
      <c r="G70" s="49" t="str">
        <f ca="1">CONCATENATE(OFFSET(女子様式!$J$18,3*A70,0)," ",IF(LEN(OFFSET(女子様式!$K$18,A70*3,0))=0,,"("),LEFT(OFFSET(女子様式!$K$18,A70*3,0),2),IF(LEN(OFFSET(女子様式!$J$18,A70*3,0))=0,,")"))</f>
        <v xml:space="preserve"> </v>
      </c>
      <c r="H70" s="49" t="str">
        <f t="shared" si="2"/>
        <v/>
      </c>
      <c r="I70" s="51" t="str">
        <f>IF($C70="","",VLOOKUP(基本登録情報!$C$7,登録データ!$I$3:$L$100,3,FALSE))</f>
        <v/>
      </c>
      <c r="J70" s="51" t="str">
        <f ca="1">IF($C70="","",VLOOKUP(OFFSET(女子様式!$M$18,3*A70,0),登録データ!AM70:AN116,2,FALSE))</f>
        <v/>
      </c>
      <c r="K70" s="49" t="str">
        <f t="shared" si="3"/>
        <v/>
      </c>
      <c r="L70" s="49" t="str">
        <f>IF(女子様式!$AG225="","",女子様式!$AG225)</f>
        <v/>
      </c>
      <c r="M70" s="49" t="str">
        <f>IF(女子様式!$AG226="","",女子様式!$AG226)</f>
        <v/>
      </c>
      <c r="N70" s="49" t="str">
        <f>IF(女子様式!$AG227="","",女子様式!$AG227)</f>
        <v/>
      </c>
    </row>
    <row r="71" spans="1:14">
      <c r="A71" s="49">
        <v>70</v>
      </c>
      <c r="B71" s="49" t="str">
        <f>IF(女子様式!$C228="","",IF(女子様式!$C228="@","@",女子様式!$C228))</f>
        <v/>
      </c>
      <c r="C71" s="49" t="str">
        <f>IF(女子様式!$C228="","",IF($B71="@","@",$B71+200000000))</f>
        <v/>
      </c>
      <c r="D71" s="49" t="str">
        <f ca="1">CONCATENATE(OFFSET(女子様式!$D$18,3*A71,0)," ",IF(LEN(OFFSET(女子様式!$K$18,A71*3,0))=0,,"("),LEFT(OFFSET(女子様式!$K$18,A71*3,0),2),IF(LEN(OFFSET(女子様式!$D$18,A71*3,0))=0,,")"))</f>
        <v xml:space="preserve"> </v>
      </c>
      <c r="E71" s="49" t="str">
        <f>IF(B71="","",VLOOKUP(女子mat!B71,女子様式!$C$21:$F$620,2,FALSE))</f>
        <v/>
      </c>
      <c r="F71" s="49" t="str">
        <f>IF($C71="","",女子様式!$G228)</f>
        <v/>
      </c>
      <c r="G71" s="49" t="str">
        <f ca="1">CONCATENATE(OFFSET(女子様式!$J$18,3*A71,0)," ",IF(LEN(OFFSET(女子様式!$K$18,A71*3,0))=0,,"("),LEFT(OFFSET(女子様式!$K$18,A71*3,0),2),IF(LEN(OFFSET(女子様式!$J$18,A71*3,0))=0,,")"))</f>
        <v xml:space="preserve"> </v>
      </c>
      <c r="H71" s="49" t="str">
        <f t="shared" si="2"/>
        <v/>
      </c>
      <c r="I71" s="51" t="str">
        <f>IF($C71="","",VLOOKUP(基本登録情報!$C$7,登録データ!$I$3:$L$100,3,FALSE))</f>
        <v/>
      </c>
      <c r="J71" s="51" t="str">
        <f ca="1">IF($C71="","",VLOOKUP(OFFSET(女子様式!$M$18,3*A71,0),登録データ!AM71:AN117,2,FALSE))</f>
        <v/>
      </c>
      <c r="K71" s="49" t="str">
        <f t="shared" si="3"/>
        <v/>
      </c>
      <c r="L71" s="49" t="str">
        <f>IF(女子様式!$AG228="","",女子様式!$AG228)</f>
        <v/>
      </c>
      <c r="M71" s="49" t="str">
        <f>IF(女子様式!$AG229="","",女子様式!$AG229)</f>
        <v/>
      </c>
      <c r="N71" s="49" t="str">
        <f>IF(女子様式!$AG230="","",女子様式!$AG230)</f>
        <v/>
      </c>
    </row>
    <row r="72" spans="1:14">
      <c r="A72" s="49">
        <v>71</v>
      </c>
      <c r="B72" s="49" t="str">
        <f>IF(女子様式!$C231="","",IF(女子様式!$C231="@","@",女子様式!$C231))</f>
        <v/>
      </c>
      <c r="C72" s="49" t="str">
        <f>IF(女子様式!$C231="","",IF($B72="@","@",$B72+200000000))</f>
        <v/>
      </c>
      <c r="D72" s="49" t="str">
        <f ca="1">CONCATENATE(OFFSET(女子様式!$D$18,3*A72,0)," ",IF(LEN(OFFSET(女子様式!$K$18,A72*3,0))=0,,"("),LEFT(OFFSET(女子様式!$K$18,A72*3,0),2),IF(LEN(OFFSET(女子様式!$D$18,A72*3,0))=0,,")"))</f>
        <v xml:space="preserve"> </v>
      </c>
      <c r="E72" s="49" t="str">
        <f>IF(B72="","",VLOOKUP(女子mat!B72,女子様式!$C$21:$F$620,2,FALSE))</f>
        <v/>
      </c>
      <c r="F72" s="49" t="str">
        <f>IF($C72="","",女子様式!$G231)</f>
        <v/>
      </c>
      <c r="G72" s="49" t="str">
        <f ca="1">CONCATENATE(OFFSET(女子様式!$J$18,3*A72,0)," ",IF(LEN(OFFSET(女子様式!$K$18,A72*3,0))=0,,"("),LEFT(OFFSET(女子様式!$K$18,A72*3,0),2),IF(LEN(OFFSET(女子様式!$J$18,A72*3,0))=0,,")"))</f>
        <v xml:space="preserve"> </v>
      </c>
      <c r="H72" s="49" t="str">
        <f t="shared" si="2"/>
        <v/>
      </c>
      <c r="I72" s="51" t="str">
        <f>IF($C72="","",VLOOKUP(基本登録情報!$C$7,登録データ!$I$3:$L$100,3,FALSE))</f>
        <v/>
      </c>
      <c r="J72" s="51" t="str">
        <f ca="1">IF($C72="","",VLOOKUP(OFFSET(女子様式!$M$18,3*A72,0),登録データ!AM72:AN118,2,FALSE))</f>
        <v/>
      </c>
      <c r="K72" s="49" t="str">
        <f t="shared" si="3"/>
        <v/>
      </c>
      <c r="L72" s="49" t="str">
        <f>IF(女子様式!$AG231="","",女子様式!$AG231)</f>
        <v/>
      </c>
      <c r="M72" s="49" t="str">
        <f>IF(女子様式!$AG232="","",女子様式!$AG232)</f>
        <v/>
      </c>
      <c r="N72" s="49" t="str">
        <f>IF(女子様式!$AG233="","",女子様式!$AG233)</f>
        <v/>
      </c>
    </row>
    <row r="73" spans="1:14">
      <c r="A73" s="49">
        <v>72</v>
      </c>
      <c r="B73" s="49" t="str">
        <f>IF(女子様式!$C234="","",IF(女子様式!$C234="@","@",女子様式!$C234))</f>
        <v/>
      </c>
      <c r="C73" s="49" t="str">
        <f>IF(女子様式!$C234="","",IF($B73="@","@",$B73+200000000))</f>
        <v/>
      </c>
      <c r="D73" s="49" t="str">
        <f ca="1">CONCATENATE(OFFSET(女子様式!$D$18,3*A73,0)," ",IF(LEN(OFFSET(女子様式!$K$18,A73*3,0))=0,,"("),LEFT(OFFSET(女子様式!$K$18,A73*3,0),2),IF(LEN(OFFSET(女子様式!$D$18,A73*3,0))=0,,")"))</f>
        <v xml:space="preserve"> </v>
      </c>
      <c r="E73" s="49" t="str">
        <f>IF(B73="","",VLOOKUP(女子mat!B73,女子様式!$C$21:$F$620,2,FALSE))</f>
        <v/>
      </c>
      <c r="F73" s="49" t="str">
        <f>IF($C73="","",女子様式!$G234)</f>
        <v/>
      </c>
      <c r="G73" s="49" t="str">
        <f ca="1">CONCATENATE(OFFSET(女子様式!$J$18,3*A73,0)," ",IF(LEN(OFFSET(女子様式!$K$18,A73*3,0))=0,,"("),LEFT(OFFSET(女子様式!$K$18,A73*3,0),2),IF(LEN(OFFSET(女子様式!$J$18,A73*3,0))=0,,")"))</f>
        <v xml:space="preserve"> </v>
      </c>
      <c r="H73" s="49" t="str">
        <f t="shared" si="2"/>
        <v/>
      </c>
      <c r="I73" s="51" t="str">
        <f>IF($C73="","",VLOOKUP(基本登録情報!$C$7,登録データ!$I$3:$L$100,3,FALSE))</f>
        <v/>
      </c>
      <c r="J73" s="51" t="str">
        <f ca="1">IF($C73="","",VLOOKUP(OFFSET(女子様式!$M$18,3*A73,0),登録データ!AM73:AN119,2,FALSE))</f>
        <v/>
      </c>
      <c r="K73" s="49" t="str">
        <f t="shared" si="3"/>
        <v/>
      </c>
      <c r="L73" s="49" t="str">
        <f>IF(女子様式!$AG234="","",女子様式!$AG234)</f>
        <v/>
      </c>
      <c r="M73" s="49" t="str">
        <f>IF(女子様式!$AG235="","",女子様式!$AG235)</f>
        <v/>
      </c>
      <c r="N73" s="49" t="str">
        <f>IF(女子様式!$AG236="","",女子様式!$AG236)</f>
        <v/>
      </c>
    </row>
    <row r="74" spans="1:14">
      <c r="A74" s="49">
        <v>73</v>
      </c>
      <c r="B74" s="49" t="str">
        <f>IF(女子様式!$C237="","",IF(女子様式!$C237="@","@",女子様式!$C237))</f>
        <v/>
      </c>
      <c r="C74" s="49" t="str">
        <f>IF(女子様式!$C237="","",IF($B74="@","@",$B74+200000000))</f>
        <v/>
      </c>
      <c r="D74" s="49" t="str">
        <f ca="1">CONCATENATE(OFFSET(女子様式!$D$18,3*A74,0)," ",IF(LEN(OFFSET(女子様式!$K$18,A74*3,0))=0,,"("),LEFT(OFFSET(女子様式!$K$18,A74*3,0),2),IF(LEN(OFFSET(女子様式!$D$18,A74*3,0))=0,,")"))</f>
        <v xml:space="preserve"> </v>
      </c>
      <c r="E74" s="49" t="str">
        <f>IF(B74="","",VLOOKUP(女子mat!B74,女子様式!$C$21:$F$620,2,FALSE))</f>
        <v/>
      </c>
      <c r="F74" s="49" t="str">
        <f>IF($C74="","",女子様式!$G237)</f>
        <v/>
      </c>
      <c r="G74" s="49" t="str">
        <f ca="1">CONCATENATE(OFFSET(女子様式!$J$18,3*A74,0)," ",IF(LEN(OFFSET(女子様式!$K$18,A74*3,0))=0,,"("),LEFT(OFFSET(女子様式!$K$18,A74*3,0),2),IF(LEN(OFFSET(女子様式!$J$18,A74*3,0))=0,,")"))</f>
        <v xml:space="preserve"> </v>
      </c>
      <c r="H74" s="49" t="str">
        <f t="shared" si="2"/>
        <v/>
      </c>
      <c r="I74" s="51" t="str">
        <f>IF($C74="","",VLOOKUP(基本登録情報!$C$7,登録データ!$I$3:$L$100,3,FALSE))</f>
        <v/>
      </c>
      <c r="J74" s="51" t="str">
        <f ca="1">IF($C74="","",VLOOKUP(OFFSET(女子様式!$M$18,3*A74,0),登録データ!AM74:AN120,2,FALSE))</f>
        <v/>
      </c>
      <c r="K74" s="49" t="str">
        <f t="shared" si="3"/>
        <v/>
      </c>
      <c r="L74" s="49" t="str">
        <f>IF(女子様式!$AG237="","",女子様式!$AG237)</f>
        <v/>
      </c>
      <c r="M74" s="49" t="str">
        <f>IF(女子様式!$AG238="","",女子様式!$AG238)</f>
        <v/>
      </c>
      <c r="N74" s="49" t="str">
        <f>IF(女子様式!$AG239="","",女子様式!$AG239)</f>
        <v/>
      </c>
    </row>
    <row r="75" spans="1:14">
      <c r="A75" s="49">
        <v>74</v>
      </c>
      <c r="B75" s="49" t="str">
        <f>IF(女子様式!$C240="","",IF(女子様式!$C240="@","@",女子様式!$C240))</f>
        <v/>
      </c>
      <c r="C75" s="49" t="str">
        <f>IF(女子様式!$C240="","",IF($B75="@","@",$B75+200000000))</f>
        <v/>
      </c>
      <c r="D75" s="49" t="str">
        <f ca="1">CONCATENATE(OFFSET(女子様式!$D$18,3*A75,0)," ",IF(LEN(OFFSET(女子様式!$K$18,A75*3,0))=0,,"("),LEFT(OFFSET(女子様式!$K$18,A75*3,0),2),IF(LEN(OFFSET(女子様式!$D$18,A75*3,0))=0,,")"))</f>
        <v xml:space="preserve"> </v>
      </c>
      <c r="E75" s="49" t="str">
        <f>IF(B75="","",VLOOKUP(女子mat!B75,女子様式!$C$21:$F$620,2,FALSE))</f>
        <v/>
      </c>
      <c r="F75" s="49" t="str">
        <f>IF($C75="","",女子様式!$G240)</f>
        <v/>
      </c>
      <c r="G75" s="49" t="str">
        <f ca="1">CONCATENATE(OFFSET(女子様式!$J$18,3*A75,0)," ",IF(LEN(OFFSET(女子様式!$K$18,A75*3,0))=0,,"("),LEFT(OFFSET(女子様式!$K$18,A75*3,0),2),IF(LEN(OFFSET(女子様式!$J$18,A75*3,0))=0,,")"))</f>
        <v xml:space="preserve"> </v>
      </c>
      <c r="H75" s="49" t="str">
        <f t="shared" si="2"/>
        <v/>
      </c>
      <c r="I75" s="51" t="str">
        <f>IF($C75="","",VLOOKUP(基本登録情報!$C$7,登録データ!$I$3:$L$100,3,FALSE))</f>
        <v/>
      </c>
      <c r="J75" s="51" t="str">
        <f ca="1">IF($C75="","",VLOOKUP(OFFSET(女子様式!$M$18,3*A75,0),登録データ!AM75:AN121,2,FALSE))</f>
        <v/>
      </c>
      <c r="K75" s="49" t="str">
        <f t="shared" si="3"/>
        <v/>
      </c>
      <c r="L75" s="49" t="str">
        <f>IF(女子様式!$AG240="","",女子様式!$AG240)</f>
        <v/>
      </c>
      <c r="M75" s="49" t="str">
        <f>IF(女子様式!$AG241="","",女子様式!$AG241)</f>
        <v/>
      </c>
      <c r="N75" s="49" t="str">
        <f>IF(女子様式!$AG242="","",女子様式!$AG242)</f>
        <v/>
      </c>
    </row>
    <row r="76" spans="1:14">
      <c r="A76" s="49">
        <v>75</v>
      </c>
      <c r="B76" s="49" t="str">
        <f>IF(女子様式!$C243="","",IF(女子様式!$C243="@","@",女子様式!$C243))</f>
        <v/>
      </c>
      <c r="C76" s="49" t="str">
        <f>IF(女子様式!$C243="","",IF($B76="@","@",$B76+200000000))</f>
        <v/>
      </c>
      <c r="D76" s="49" t="str">
        <f ca="1">CONCATENATE(OFFSET(女子様式!$D$18,3*A76,0)," ",IF(LEN(OFFSET(女子様式!$K$18,A76*3,0))=0,,"("),LEFT(OFFSET(女子様式!$K$18,A76*3,0),2),IF(LEN(OFFSET(女子様式!$D$18,A76*3,0))=0,,")"))</f>
        <v xml:space="preserve"> </v>
      </c>
      <c r="E76" s="49" t="str">
        <f>IF(B76="","",VLOOKUP(女子mat!B76,女子様式!$C$21:$F$620,2,FALSE))</f>
        <v/>
      </c>
      <c r="F76" s="49" t="str">
        <f>IF($C76="","",女子様式!$G243)</f>
        <v/>
      </c>
      <c r="G76" s="49" t="str">
        <f ca="1">CONCATENATE(OFFSET(女子様式!$J$18,3*A76,0)," ",IF(LEN(OFFSET(女子様式!$K$18,A76*3,0))=0,,"("),LEFT(OFFSET(女子様式!$K$18,A76*3,0),2),IF(LEN(OFFSET(女子様式!$J$18,A76*3,0))=0,,")"))</f>
        <v xml:space="preserve"> </v>
      </c>
      <c r="H76" s="49" t="str">
        <f t="shared" si="2"/>
        <v/>
      </c>
      <c r="I76" s="51" t="str">
        <f>IF($C76="","",VLOOKUP(基本登録情報!$C$7,登録データ!$I$3:$L$100,3,FALSE))</f>
        <v/>
      </c>
      <c r="J76" s="51" t="str">
        <f ca="1">IF($C76="","",VLOOKUP(OFFSET(女子様式!$M$18,3*A76,0),登録データ!AM76:AN122,2,FALSE))</f>
        <v/>
      </c>
      <c r="K76" s="49" t="str">
        <f t="shared" si="3"/>
        <v/>
      </c>
      <c r="L76" s="49" t="str">
        <f>IF(女子様式!$AG243="","",女子様式!$AG243)</f>
        <v/>
      </c>
      <c r="M76" s="49" t="str">
        <f>IF(女子様式!$AG244="","",女子様式!$AG244)</f>
        <v/>
      </c>
      <c r="N76" s="49" t="str">
        <f>IF(女子様式!$AG245="","",女子様式!$AG245)</f>
        <v/>
      </c>
    </row>
    <row r="77" spans="1:14">
      <c r="A77" s="49">
        <v>76</v>
      </c>
      <c r="B77" s="49" t="str">
        <f>IF(女子様式!$C246="","",IF(女子様式!$C246="@","@",女子様式!$C246))</f>
        <v/>
      </c>
      <c r="C77" s="49" t="str">
        <f>IF(女子様式!$C246="","",IF($B77="@","@",$B77+200000000))</f>
        <v/>
      </c>
      <c r="D77" s="49" t="str">
        <f ca="1">CONCATENATE(OFFSET(女子様式!$D$18,3*A77,0)," ",IF(LEN(OFFSET(女子様式!$K$18,A77*3,0))=0,,"("),LEFT(OFFSET(女子様式!$K$18,A77*3,0),2),IF(LEN(OFFSET(女子様式!$D$18,A77*3,0))=0,,")"))</f>
        <v xml:space="preserve"> </v>
      </c>
      <c r="E77" s="49" t="str">
        <f>IF(B77="","",VLOOKUP(女子mat!B77,女子様式!$C$21:$F$620,2,FALSE))</f>
        <v/>
      </c>
      <c r="F77" s="49" t="str">
        <f>IF($C77="","",女子様式!$G246)</f>
        <v/>
      </c>
      <c r="G77" s="49" t="str">
        <f ca="1">CONCATENATE(OFFSET(女子様式!$J$18,3*A77,0)," ",IF(LEN(OFFSET(女子様式!$K$18,A77*3,0))=0,,"("),LEFT(OFFSET(女子様式!$K$18,A77*3,0),2),IF(LEN(OFFSET(女子様式!$J$18,A77*3,0))=0,,")"))</f>
        <v xml:space="preserve"> </v>
      </c>
      <c r="H77" s="49" t="str">
        <f t="shared" si="2"/>
        <v/>
      </c>
      <c r="I77" s="51" t="str">
        <f>IF($C77="","",VLOOKUP(基本登録情報!$C$7,登録データ!$I$3:$L$100,3,FALSE))</f>
        <v/>
      </c>
      <c r="J77" s="51" t="str">
        <f ca="1">IF($C77="","",VLOOKUP(OFFSET(女子様式!$M$18,3*A77,0),登録データ!AM77:AN123,2,FALSE))</f>
        <v/>
      </c>
      <c r="K77" s="49" t="str">
        <f t="shared" si="3"/>
        <v/>
      </c>
      <c r="L77" s="49" t="str">
        <f>IF(女子様式!$AG246="","",女子様式!$AG246)</f>
        <v/>
      </c>
      <c r="M77" s="49" t="str">
        <f>IF(女子様式!$AG247="","",女子様式!$AG247)</f>
        <v/>
      </c>
      <c r="N77" s="49" t="str">
        <f>IF(女子様式!$AG248="","",女子様式!$AG248)</f>
        <v/>
      </c>
    </row>
    <row r="78" spans="1:14">
      <c r="A78" s="49">
        <v>77</v>
      </c>
      <c r="B78" s="49" t="str">
        <f>IF(女子様式!$C249="","",IF(女子様式!$C249="@","@",女子様式!$C249))</f>
        <v/>
      </c>
      <c r="C78" s="49" t="str">
        <f>IF(女子様式!$C249="","",IF($B78="@","@",$B78+200000000))</f>
        <v/>
      </c>
      <c r="D78" s="49" t="str">
        <f ca="1">CONCATENATE(OFFSET(女子様式!$D$18,3*A78,0)," ",IF(LEN(OFFSET(女子様式!$K$18,A78*3,0))=0,,"("),LEFT(OFFSET(女子様式!$K$18,A78*3,0),2),IF(LEN(OFFSET(女子様式!$D$18,A78*3,0))=0,,")"))</f>
        <v xml:space="preserve"> </v>
      </c>
      <c r="E78" s="49" t="str">
        <f>IF(B78="","",VLOOKUP(女子mat!B78,女子様式!$C$21:$F$620,2,FALSE))</f>
        <v/>
      </c>
      <c r="F78" s="49" t="str">
        <f>IF($C78="","",女子様式!$G249)</f>
        <v/>
      </c>
      <c r="G78" s="49" t="str">
        <f ca="1">CONCATENATE(OFFSET(女子様式!$J$18,3*A78,0)," ",IF(LEN(OFFSET(女子様式!$K$18,A78*3,0))=0,,"("),LEFT(OFFSET(女子様式!$K$18,A78*3,0),2),IF(LEN(OFFSET(女子様式!$J$18,A78*3,0))=0,,")"))</f>
        <v xml:space="preserve"> </v>
      </c>
      <c r="H78" s="49" t="str">
        <f t="shared" si="2"/>
        <v/>
      </c>
      <c r="I78" s="51" t="str">
        <f>IF($C78="","",VLOOKUP(基本登録情報!$C$7,登録データ!$I$3:$L$100,3,FALSE))</f>
        <v/>
      </c>
      <c r="J78" s="51" t="str">
        <f ca="1">IF($C78="","",VLOOKUP(OFFSET(女子様式!$M$18,3*A78,0),登録データ!AM78:AN124,2,FALSE))</f>
        <v/>
      </c>
      <c r="K78" s="49" t="str">
        <f t="shared" si="3"/>
        <v/>
      </c>
      <c r="L78" s="49" t="str">
        <f>IF(女子様式!$AG249="","",女子様式!$AG249)</f>
        <v/>
      </c>
      <c r="M78" s="49" t="str">
        <f>IF(女子様式!$AG250="","",女子様式!$AG250)</f>
        <v/>
      </c>
      <c r="N78" s="49" t="str">
        <f>IF(女子様式!$AG251="","",女子様式!$AG251)</f>
        <v/>
      </c>
    </row>
    <row r="79" spans="1:14">
      <c r="A79" s="49">
        <v>78</v>
      </c>
      <c r="B79" s="49" t="str">
        <f>IF(女子様式!$C252="","",IF(女子様式!$C252="@","@",女子様式!$C252))</f>
        <v/>
      </c>
      <c r="C79" s="49" t="str">
        <f>IF(女子様式!$C252="","",IF($B79="@","@",$B79+200000000))</f>
        <v/>
      </c>
      <c r="D79" s="49" t="str">
        <f ca="1">CONCATENATE(OFFSET(女子様式!$D$18,3*A79,0)," ",IF(LEN(OFFSET(女子様式!$K$18,A79*3,0))=0,,"("),LEFT(OFFSET(女子様式!$K$18,A79*3,0),2),IF(LEN(OFFSET(女子様式!$D$18,A79*3,0))=0,,")"))</f>
        <v xml:space="preserve"> </v>
      </c>
      <c r="E79" s="49" t="str">
        <f>IF(B79="","",VLOOKUP(女子mat!B79,女子様式!$C$21:$F$620,2,FALSE))</f>
        <v/>
      </c>
      <c r="F79" s="49" t="str">
        <f>IF($C79="","",女子様式!$G252)</f>
        <v/>
      </c>
      <c r="G79" s="49" t="str">
        <f ca="1">CONCATENATE(OFFSET(女子様式!$J$18,3*A79,0)," ",IF(LEN(OFFSET(女子様式!$K$18,A79*3,0))=0,,"("),LEFT(OFFSET(女子様式!$K$18,A79*3,0),2),IF(LEN(OFFSET(女子様式!$J$18,A79*3,0))=0,,")"))</f>
        <v xml:space="preserve"> </v>
      </c>
      <c r="H79" s="49" t="str">
        <f t="shared" si="2"/>
        <v/>
      </c>
      <c r="I79" s="51" t="str">
        <f>IF($C79="","",VLOOKUP(基本登録情報!$C$7,登録データ!$I$3:$L$100,3,FALSE))</f>
        <v/>
      </c>
      <c r="J79" s="51" t="str">
        <f ca="1">IF($C79="","",VLOOKUP(OFFSET(女子様式!$M$18,3*A79,0),登録データ!AM79:AN125,2,FALSE))</f>
        <v/>
      </c>
      <c r="K79" s="49" t="str">
        <f t="shared" si="3"/>
        <v/>
      </c>
      <c r="L79" s="49" t="str">
        <f>IF(女子様式!$AG252="","",女子様式!$AG252)</f>
        <v/>
      </c>
      <c r="M79" s="49" t="str">
        <f>IF(女子様式!$AG253="","",女子様式!$AG253)</f>
        <v/>
      </c>
      <c r="N79" s="49" t="str">
        <f>IF(女子様式!$AG254="","",女子様式!$AG254)</f>
        <v/>
      </c>
    </row>
    <row r="80" spans="1:14">
      <c r="A80" s="49">
        <v>79</v>
      </c>
      <c r="B80" s="49" t="str">
        <f>IF(女子様式!$C255="","",IF(女子様式!$C255="@","@",女子様式!$C255))</f>
        <v/>
      </c>
      <c r="C80" s="49" t="str">
        <f>IF(女子様式!$C255="","",IF($B80="@","@",$B80+200000000))</f>
        <v/>
      </c>
      <c r="D80" s="49" t="str">
        <f ca="1">CONCATENATE(OFFSET(女子様式!$D$18,3*A80,0)," ",IF(LEN(OFFSET(女子様式!$K$18,A80*3,0))=0,,"("),LEFT(OFFSET(女子様式!$K$18,A80*3,0),2),IF(LEN(OFFSET(女子様式!$D$18,A80*3,0))=0,,")"))</f>
        <v xml:space="preserve"> </v>
      </c>
      <c r="E80" s="49" t="str">
        <f>IF(B80="","",VLOOKUP(女子mat!B80,女子様式!$C$21:$F$620,2,FALSE))</f>
        <v/>
      </c>
      <c r="F80" s="49" t="str">
        <f>IF($C80="","",女子様式!$G255)</f>
        <v/>
      </c>
      <c r="G80" s="49" t="str">
        <f ca="1">CONCATENATE(OFFSET(女子様式!$J$18,3*A80,0)," ",IF(LEN(OFFSET(女子様式!$K$18,A80*3,0))=0,,"("),LEFT(OFFSET(女子様式!$K$18,A80*3,0),2),IF(LEN(OFFSET(女子様式!$J$18,A80*3,0))=0,,")"))</f>
        <v xml:space="preserve"> </v>
      </c>
      <c r="H80" s="49" t="str">
        <f t="shared" si="2"/>
        <v/>
      </c>
      <c r="I80" s="51" t="str">
        <f>IF($C80="","",VLOOKUP(基本登録情報!$C$7,登録データ!$I$3:$L$100,3,FALSE))</f>
        <v/>
      </c>
      <c r="J80" s="51" t="str">
        <f ca="1">IF($C80="","",VLOOKUP(OFFSET(女子様式!$M$18,3*A80,0),登録データ!AM80:AN126,2,FALSE))</f>
        <v/>
      </c>
      <c r="K80" s="49" t="str">
        <f t="shared" si="3"/>
        <v/>
      </c>
      <c r="L80" s="49" t="str">
        <f>IF(女子様式!$AG255="","",女子様式!$AG255)</f>
        <v/>
      </c>
      <c r="M80" s="49" t="str">
        <f>IF(女子様式!$AG256="","",女子様式!$AG256)</f>
        <v/>
      </c>
      <c r="N80" s="49" t="str">
        <f>IF(女子様式!$AG257="","",女子様式!$AG257)</f>
        <v/>
      </c>
    </row>
    <row r="81" spans="1:14">
      <c r="A81" s="49">
        <v>80</v>
      </c>
      <c r="B81" s="49" t="str">
        <f>IF(女子様式!$C258="","",IF(女子様式!$C258="@","@",女子様式!$C258))</f>
        <v/>
      </c>
      <c r="C81" s="49" t="str">
        <f>IF(女子様式!$C258="","",IF($B81="@","@",$B81+200000000))</f>
        <v/>
      </c>
      <c r="D81" s="49" t="str">
        <f ca="1">CONCATENATE(OFFSET(女子様式!$D$18,3*A81,0)," ",IF(LEN(OFFSET(女子様式!$K$18,A81*3,0))=0,,"("),LEFT(OFFSET(女子様式!$K$18,A81*3,0),2),IF(LEN(OFFSET(女子様式!$D$18,A81*3,0))=0,,")"))</f>
        <v xml:space="preserve"> </v>
      </c>
      <c r="E81" s="49" t="str">
        <f>IF(B81="","",VLOOKUP(女子mat!B81,女子様式!$C$21:$F$620,2,FALSE))</f>
        <v/>
      </c>
      <c r="F81" s="49" t="str">
        <f>IF($C81="","",女子様式!$G258)</f>
        <v/>
      </c>
      <c r="G81" s="49" t="str">
        <f ca="1">CONCATENATE(OFFSET(女子様式!$J$18,3*A81,0)," ",IF(LEN(OFFSET(女子様式!$K$18,A81*3,0))=0,,"("),LEFT(OFFSET(女子様式!$K$18,A81*3,0),2),IF(LEN(OFFSET(女子様式!$J$18,A81*3,0))=0,,")"))</f>
        <v xml:space="preserve"> </v>
      </c>
      <c r="H81" s="49" t="str">
        <f t="shared" si="2"/>
        <v/>
      </c>
      <c r="I81" s="51" t="str">
        <f>IF($C81="","",VLOOKUP(基本登録情報!$C$7,登録データ!$I$3:$L$100,3,FALSE))</f>
        <v/>
      </c>
      <c r="J81" s="51" t="str">
        <f ca="1">IF($C81="","",VLOOKUP(OFFSET(女子様式!$M$18,3*A81,0),登録データ!AM81:AN127,2,FALSE))</f>
        <v/>
      </c>
      <c r="K81" s="49" t="str">
        <f t="shared" si="3"/>
        <v/>
      </c>
      <c r="L81" s="49" t="str">
        <f>IF(女子様式!$AG258="","",女子様式!$AG258)</f>
        <v/>
      </c>
      <c r="M81" s="49" t="str">
        <f>IF(女子様式!$AG259="","",女子様式!$AG259)</f>
        <v/>
      </c>
      <c r="N81" s="49" t="str">
        <f>IF(女子様式!$AG260="","",女子様式!$AG260)</f>
        <v/>
      </c>
    </row>
    <row r="82" spans="1:14">
      <c r="A82" s="49">
        <v>81</v>
      </c>
      <c r="B82" s="49" t="str">
        <f>IF(女子様式!$C261="","",IF(女子様式!$C261="@","@",女子様式!$C261))</f>
        <v/>
      </c>
      <c r="C82" s="49" t="str">
        <f>IF(女子様式!$C261="","",IF($B82="@","@",$B82+200000000))</f>
        <v/>
      </c>
      <c r="D82" s="49" t="str">
        <f ca="1">CONCATENATE(OFFSET(女子様式!$D$18,3*A82,0)," ",IF(LEN(OFFSET(女子様式!$K$18,A82*3,0))=0,,"("),LEFT(OFFSET(女子様式!$K$18,A82*3,0),2),IF(LEN(OFFSET(女子様式!$D$18,A82*3,0))=0,,")"))</f>
        <v xml:space="preserve"> </v>
      </c>
      <c r="E82" s="49" t="str">
        <f>IF(B82="","",VLOOKUP(女子mat!B82,女子様式!$C$21:$F$620,2,FALSE))</f>
        <v/>
      </c>
      <c r="F82" s="49" t="str">
        <f>IF($C82="","",女子様式!$G261)</f>
        <v/>
      </c>
      <c r="G82" s="49" t="str">
        <f ca="1">CONCATENATE(OFFSET(女子様式!$J$18,3*A82,0)," ",IF(LEN(OFFSET(女子様式!$K$18,A82*3,0))=0,,"("),LEFT(OFFSET(女子様式!$K$18,A82*3,0),2),IF(LEN(OFFSET(女子様式!$J$18,A82*3,0))=0,,")"))</f>
        <v xml:space="preserve"> </v>
      </c>
      <c r="H82" s="49" t="str">
        <f t="shared" si="2"/>
        <v/>
      </c>
      <c r="I82" s="51" t="str">
        <f>IF($C82="","",VLOOKUP(基本登録情報!$C$7,登録データ!$I$3:$L$100,3,FALSE))</f>
        <v/>
      </c>
      <c r="J82" s="51" t="str">
        <f ca="1">IF($C82="","",VLOOKUP(OFFSET(女子様式!$M$18,3*A82,0),登録データ!AM82:AN128,2,FALSE))</f>
        <v/>
      </c>
      <c r="K82" s="49" t="str">
        <f t="shared" si="3"/>
        <v/>
      </c>
      <c r="L82" s="49" t="str">
        <f>IF(女子様式!$AG261="","",女子様式!$AG261)</f>
        <v/>
      </c>
      <c r="M82" s="49" t="str">
        <f>IF(女子様式!$AG262="","",女子様式!$AG262)</f>
        <v/>
      </c>
      <c r="N82" s="49" t="str">
        <f>IF(女子様式!$AG263="","",女子様式!$AG263)</f>
        <v/>
      </c>
    </row>
    <row r="83" spans="1:14">
      <c r="A83" s="49">
        <v>82</v>
      </c>
      <c r="B83" s="49" t="str">
        <f>IF(女子様式!$C264="","",IF(女子様式!$C264="@","@",女子様式!$C264))</f>
        <v/>
      </c>
      <c r="C83" s="49" t="str">
        <f>IF(女子様式!$C264="","",IF($B83="@","@",$B83+200000000))</f>
        <v/>
      </c>
      <c r="D83" s="49" t="str">
        <f ca="1">CONCATENATE(OFFSET(女子様式!$D$18,3*A83,0)," ",IF(LEN(OFFSET(女子様式!$K$18,A83*3,0))=0,,"("),LEFT(OFFSET(女子様式!$K$18,A83*3,0),2),IF(LEN(OFFSET(女子様式!$D$18,A83*3,0))=0,,")"))</f>
        <v xml:space="preserve"> </v>
      </c>
      <c r="E83" s="49" t="str">
        <f>IF(B83="","",VLOOKUP(女子mat!B83,女子様式!$C$21:$F$620,2,FALSE))</f>
        <v/>
      </c>
      <c r="F83" s="49" t="str">
        <f>IF($C83="","",女子様式!$G264)</f>
        <v/>
      </c>
      <c r="G83" s="49" t="str">
        <f ca="1">CONCATENATE(OFFSET(女子様式!$J$18,3*A83,0)," ",IF(LEN(OFFSET(女子様式!$K$18,A83*3,0))=0,,"("),LEFT(OFFSET(女子様式!$K$18,A83*3,0),2),IF(LEN(OFFSET(女子様式!$J$18,A83*3,0))=0,,")"))</f>
        <v xml:space="preserve"> </v>
      </c>
      <c r="H83" s="49" t="str">
        <f t="shared" si="2"/>
        <v/>
      </c>
      <c r="I83" s="51" t="str">
        <f>IF($C83="","",VLOOKUP(基本登録情報!$C$7,登録データ!$I$3:$L$100,3,FALSE))</f>
        <v/>
      </c>
      <c r="J83" s="51" t="str">
        <f ca="1">IF($C83="","",VLOOKUP(OFFSET(女子様式!$M$18,3*A83,0),登録データ!AM83:AN129,2,FALSE))</f>
        <v/>
      </c>
      <c r="K83" s="49" t="str">
        <f t="shared" si="3"/>
        <v/>
      </c>
      <c r="L83" s="49" t="str">
        <f>IF(女子様式!$AG264="","",女子様式!$AG264)</f>
        <v/>
      </c>
      <c r="M83" s="49" t="str">
        <f>IF(女子様式!$AG265="","",女子様式!$AG265)</f>
        <v/>
      </c>
      <c r="N83" s="49" t="str">
        <f>IF(女子様式!$AG266="","",女子様式!$AG266)</f>
        <v/>
      </c>
    </row>
    <row r="84" spans="1:14">
      <c r="A84" s="49">
        <v>83</v>
      </c>
      <c r="B84" s="49" t="str">
        <f>IF(女子様式!$C267="","",IF(女子様式!$C267="@","@",女子様式!$C267))</f>
        <v/>
      </c>
      <c r="C84" s="49" t="str">
        <f>IF(女子様式!$C267="","",IF($B84="@","@",$B84+200000000))</f>
        <v/>
      </c>
      <c r="D84" s="49" t="str">
        <f ca="1">CONCATENATE(OFFSET(女子様式!$D$18,3*A84,0)," ",IF(LEN(OFFSET(女子様式!$K$18,A84*3,0))=0,,"("),LEFT(OFFSET(女子様式!$K$18,A84*3,0),2),IF(LEN(OFFSET(女子様式!$D$18,A84*3,0))=0,,")"))</f>
        <v xml:space="preserve"> </v>
      </c>
      <c r="E84" s="49" t="str">
        <f>IF(B84="","",VLOOKUP(女子mat!B84,女子様式!$C$21:$F$620,2,FALSE))</f>
        <v/>
      </c>
      <c r="F84" s="49" t="str">
        <f>IF($C84="","",女子様式!$G267)</f>
        <v/>
      </c>
      <c r="G84" s="49" t="str">
        <f ca="1">CONCATENATE(OFFSET(女子様式!$J$18,3*A84,0)," ",IF(LEN(OFFSET(女子様式!$K$18,A84*3,0))=0,,"("),LEFT(OFFSET(女子様式!$K$18,A84*3,0),2),IF(LEN(OFFSET(女子様式!$J$18,A84*3,0))=0,,")"))</f>
        <v xml:space="preserve"> </v>
      </c>
      <c r="H84" s="49" t="str">
        <f t="shared" si="2"/>
        <v/>
      </c>
      <c r="I84" s="51" t="str">
        <f>IF($C84="","",VLOOKUP(基本登録情報!$C$7,登録データ!$I$3:$L$100,3,FALSE))</f>
        <v/>
      </c>
      <c r="J84" s="51" t="str">
        <f ca="1">IF($C84="","",VLOOKUP(OFFSET(女子様式!$M$18,3*A84,0),登録データ!AM84:AN130,2,FALSE))</f>
        <v/>
      </c>
      <c r="K84" s="49" t="str">
        <f t="shared" si="3"/>
        <v/>
      </c>
      <c r="L84" s="49" t="str">
        <f>IF(女子様式!$AG267="","",女子様式!$AG267)</f>
        <v/>
      </c>
      <c r="M84" s="49" t="str">
        <f>IF(女子様式!$AG268="","",女子様式!$AG268)</f>
        <v/>
      </c>
      <c r="N84" s="49" t="str">
        <f>IF(女子様式!$AG269="","",女子様式!$AG269)</f>
        <v/>
      </c>
    </row>
    <row r="85" spans="1:14">
      <c r="A85" s="49">
        <v>84</v>
      </c>
      <c r="B85" s="49" t="str">
        <f>IF(女子様式!$C270="","",IF(女子様式!$C270="@","@",女子様式!$C270))</f>
        <v/>
      </c>
      <c r="C85" s="49" t="str">
        <f>IF(女子様式!$C270="","",IF($B85="@","@",$B85+200000000))</f>
        <v/>
      </c>
      <c r="D85" s="49" t="str">
        <f ca="1">CONCATENATE(OFFSET(女子様式!$D$18,3*A85,0)," ",IF(LEN(OFFSET(女子様式!$K$18,A85*3,0))=0,,"("),LEFT(OFFSET(女子様式!$K$18,A85*3,0),2),IF(LEN(OFFSET(女子様式!$D$18,A85*3,0))=0,,")"))</f>
        <v xml:space="preserve"> </v>
      </c>
      <c r="E85" s="49" t="str">
        <f>IF(B85="","",VLOOKUP(女子mat!B85,女子様式!$C$21:$F$620,2,FALSE))</f>
        <v/>
      </c>
      <c r="F85" s="49" t="str">
        <f>IF($C85="","",女子様式!$G270)</f>
        <v/>
      </c>
      <c r="G85" s="49" t="str">
        <f ca="1">CONCATENATE(OFFSET(女子様式!$J$18,3*A85,0)," ",IF(LEN(OFFSET(女子様式!$K$18,A85*3,0))=0,,"("),LEFT(OFFSET(女子様式!$K$18,A85*3,0),2),IF(LEN(OFFSET(女子様式!$J$18,A85*3,0))=0,,")"))</f>
        <v xml:space="preserve"> </v>
      </c>
      <c r="H85" s="49" t="str">
        <f t="shared" si="2"/>
        <v/>
      </c>
      <c r="I85" s="51" t="str">
        <f>IF($C85="","",VLOOKUP(基本登録情報!$C$7,登録データ!$I$3:$L$100,3,FALSE))</f>
        <v/>
      </c>
      <c r="J85" s="51" t="str">
        <f ca="1">IF($C85="","",VLOOKUP(OFFSET(女子様式!$M$18,3*A85,0),登録データ!AM85:AN131,2,FALSE))</f>
        <v/>
      </c>
      <c r="K85" s="49" t="str">
        <f t="shared" si="3"/>
        <v/>
      </c>
      <c r="L85" s="49" t="str">
        <f>IF(女子様式!$AG270="","",女子様式!$AG270)</f>
        <v/>
      </c>
      <c r="M85" s="49" t="str">
        <f>IF(女子様式!$AG271="","",女子様式!$AG271)</f>
        <v/>
      </c>
      <c r="N85" s="49" t="str">
        <f>IF(女子様式!$AG272="","",女子様式!$AG272)</f>
        <v/>
      </c>
    </row>
    <row r="86" spans="1:14">
      <c r="A86" s="49">
        <v>85</v>
      </c>
      <c r="B86" s="49" t="str">
        <f>IF(女子様式!$C273="","",IF(女子様式!$C273="@","@",女子様式!$C273))</f>
        <v/>
      </c>
      <c r="C86" s="49" t="str">
        <f>IF(女子様式!$C273="","",IF($B86="@","@",$B86+200000000))</f>
        <v/>
      </c>
      <c r="D86" s="49" t="str">
        <f ca="1">CONCATENATE(OFFSET(女子様式!$D$18,3*A86,0)," ",IF(LEN(OFFSET(女子様式!$K$18,A86*3,0))=0,,"("),LEFT(OFFSET(女子様式!$K$18,A86*3,0),2),IF(LEN(OFFSET(女子様式!$D$18,A86*3,0))=0,,")"))</f>
        <v xml:space="preserve"> </v>
      </c>
      <c r="E86" s="49" t="str">
        <f>IF(B86="","",VLOOKUP(女子mat!B86,女子様式!$C$21:$F$620,2,FALSE))</f>
        <v/>
      </c>
      <c r="F86" s="49" t="str">
        <f>IF($C86="","",女子様式!$G273)</f>
        <v/>
      </c>
      <c r="G86" s="49" t="str">
        <f ca="1">CONCATENATE(OFFSET(女子様式!$J$18,3*A86,0)," ",IF(LEN(OFFSET(女子様式!$K$18,A86*3,0))=0,,"("),LEFT(OFFSET(女子様式!$K$18,A86*3,0),2),IF(LEN(OFFSET(女子様式!$J$18,A86*3,0))=0,,")"))</f>
        <v xml:space="preserve"> </v>
      </c>
      <c r="H86" s="49" t="str">
        <f t="shared" si="2"/>
        <v/>
      </c>
      <c r="I86" s="51" t="str">
        <f>IF($C86="","",VLOOKUP(基本登録情報!$C$7,登録データ!$I$3:$L$100,3,FALSE))</f>
        <v/>
      </c>
      <c r="J86" s="51" t="str">
        <f ca="1">IF($C86="","",VLOOKUP(OFFSET(女子様式!$M$18,3*A86,0),登録データ!AM86:AN132,2,FALSE))</f>
        <v/>
      </c>
      <c r="K86" s="49" t="str">
        <f t="shared" si="3"/>
        <v/>
      </c>
      <c r="L86" s="49" t="str">
        <f>IF(女子様式!$AG273="","",女子様式!$AG273)</f>
        <v/>
      </c>
      <c r="M86" s="49" t="str">
        <f>IF(女子様式!$AG274="","",女子様式!$AG274)</f>
        <v/>
      </c>
      <c r="N86" s="49" t="str">
        <f>IF(女子様式!$AG275="","",女子様式!$AG275)</f>
        <v/>
      </c>
    </row>
    <row r="87" spans="1:14">
      <c r="A87" s="49">
        <v>86</v>
      </c>
      <c r="B87" s="49" t="str">
        <f>IF(女子様式!$C276="","",IF(女子様式!$C276="@","@",女子様式!$C276))</f>
        <v/>
      </c>
      <c r="C87" s="49" t="str">
        <f>IF(女子様式!$C276="","",IF($B87="@","@",$B87+200000000))</f>
        <v/>
      </c>
      <c r="D87" s="49" t="str">
        <f ca="1">CONCATENATE(OFFSET(女子様式!$D$18,3*A87,0)," ",IF(LEN(OFFSET(女子様式!$K$18,A87*3,0))=0,,"("),LEFT(OFFSET(女子様式!$K$18,A87*3,0),2),IF(LEN(OFFSET(女子様式!$D$18,A87*3,0))=0,,")"))</f>
        <v xml:space="preserve"> </v>
      </c>
      <c r="E87" s="49" t="str">
        <f>IF(B87="","",VLOOKUP(女子mat!B87,女子様式!$C$21:$F$620,2,FALSE))</f>
        <v/>
      </c>
      <c r="F87" s="49" t="str">
        <f>IF($C87="","",女子様式!$G276)</f>
        <v/>
      </c>
      <c r="G87" s="49" t="str">
        <f ca="1">CONCATENATE(OFFSET(女子様式!$J$18,3*A87,0)," ",IF(LEN(OFFSET(女子様式!$K$18,A87*3,0))=0,,"("),LEFT(OFFSET(女子様式!$K$18,A87*3,0),2),IF(LEN(OFFSET(女子様式!$J$18,A87*3,0))=0,,")"))</f>
        <v xml:space="preserve"> </v>
      </c>
      <c r="H87" s="49" t="str">
        <f t="shared" si="2"/>
        <v/>
      </c>
      <c r="I87" s="51" t="str">
        <f>IF($C87="","",VLOOKUP(基本登録情報!$C$7,登録データ!$I$3:$L$100,3,FALSE))</f>
        <v/>
      </c>
      <c r="J87" s="51" t="str">
        <f ca="1">IF($C87="","",VLOOKUP(OFFSET(女子様式!$M$18,3*A87,0),登録データ!AM87:AN133,2,FALSE))</f>
        <v/>
      </c>
      <c r="K87" s="49" t="str">
        <f t="shared" si="3"/>
        <v/>
      </c>
      <c r="L87" s="49" t="str">
        <f>IF(女子様式!$AG276="","",女子様式!$AG276)</f>
        <v/>
      </c>
      <c r="M87" s="49" t="str">
        <f>IF(女子様式!$AG277="","",女子様式!$AG277)</f>
        <v/>
      </c>
      <c r="N87" s="49" t="str">
        <f>IF(女子様式!$AG278="","",女子様式!$AG278)</f>
        <v/>
      </c>
    </row>
    <row r="88" spans="1:14">
      <c r="A88" s="49">
        <v>87</v>
      </c>
      <c r="B88" s="49" t="str">
        <f>IF(女子様式!$C279="","",IF(女子様式!$C279="@","@",女子様式!$C279))</f>
        <v/>
      </c>
      <c r="C88" s="49" t="str">
        <f>IF(女子様式!$C279="","",IF($B88="@","@",$B88+200000000))</f>
        <v/>
      </c>
      <c r="D88" s="49" t="str">
        <f ca="1">CONCATENATE(OFFSET(女子様式!$D$18,3*A88,0)," ",IF(LEN(OFFSET(女子様式!$K$18,A88*3,0))=0,,"("),LEFT(OFFSET(女子様式!$K$18,A88*3,0),2),IF(LEN(OFFSET(女子様式!$D$18,A88*3,0))=0,,")"))</f>
        <v xml:space="preserve"> </v>
      </c>
      <c r="E88" s="49" t="str">
        <f>IF(B88="","",VLOOKUP(女子mat!B88,女子様式!$C$21:$F$620,2,FALSE))</f>
        <v/>
      </c>
      <c r="F88" s="49" t="str">
        <f>IF($C88="","",女子様式!$G279)</f>
        <v/>
      </c>
      <c r="G88" s="49" t="str">
        <f ca="1">CONCATENATE(OFFSET(女子様式!$J$18,3*A88,0)," ",IF(LEN(OFFSET(女子様式!$K$18,A88*3,0))=0,,"("),LEFT(OFFSET(女子様式!$K$18,A88*3,0),2),IF(LEN(OFFSET(女子様式!$J$18,A88*3,0))=0,,")"))</f>
        <v xml:space="preserve"> </v>
      </c>
      <c r="H88" s="49" t="str">
        <f t="shared" si="2"/>
        <v/>
      </c>
      <c r="I88" s="51" t="str">
        <f>IF($C88="","",VLOOKUP(基本登録情報!$C$7,登録データ!$I$3:$L$100,3,FALSE))</f>
        <v/>
      </c>
      <c r="J88" s="51" t="str">
        <f ca="1">IF($C88="","",VLOOKUP(OFFSET(女子様式!$M$18,3*A88,0),登録データ!AM88:AN134,2,FALSE))</f>
        <v/>
      </c>
      <c r="K88" s="49" t="str">
        <f t="shared" si="3"/>
        <v/>
      </c>
      <c r="L88" s="49" t="str">
        <f>IF(女子様式!$AG279="","",女子様式!$AG279)</f>
        <v/>
      </c>
      <c r="M88" s="49" t="str">
        <f>IF(女子様式!$AG280="","",女子様式!$AG280)</f>
        <v/>
      </c>
      <c r="N88" s="49" t="str">
        <f>IF(女子様式!$AG281="","",女子様式!$AG281)</f>
        <v/>
      </c>
    </row>
    <row r="89" spans="1:14">
      <c r="A89" s="49">
        <v>88</v>
      </c>
      <c r="B89" s="49" t="str">
        <f>IF(女子様式!$C282="","",IF(女子様式!$C282="@","@",女子様式!$C282))</f>
        <v/>
      </c>
      <c r="C89" s="49" t="str">
        <f>IF(女子様式!$C282="","",IF($B89="@","@",$B89+200000000))</f>
        <v/>
      </c>
      <c r="D89" s="49" t="str">
        <f ca="1">CONCATENATE(OFFSET(女子様式!$D$18,3*A89,0)," ",IF(LEN(OFFSET(女子様式!$K$18,A89*3,0))=0,,"("),LEFT(OFFSET(女子様式!$K$18,A89*3,0),2),IF(LEN(OFFSET(女子様式!$D$18,A89*3,0))=0,,")"))</f>
        <v xml:space="preserve"> </v>
      </c>
      <c r="E89" s="49" t="str">
        <f>IF(B89="","",VLOOKUP(女子mat!B89,女子様式!$C$21:$F$620,2,FALSE))</f>
        <v/>
      </c>
      <c r="F89" s="49" t="str">
        <f>IF($C89="","",女子様式!$G282)</f>
        <v/>
      </c>
      <c r="G89" s="49" t="str">
        <f ca="1">CONCATENATE(OFFSET(女子様式!$J$18,3*A89,0)," ",IF(LEN(OFFSET(女子様式!$K$18,A89*3,0))=0,,"("),LEFT(OFFSET(女子様式!$K$18,A89*3,0),2),IF(LEN(OFFSET(女子様式!$J$18,A89*3,0))=0,,")"))</f>
        <v xml:space="preserve"> </v>
      </c>
      <c r="H89" s="49" t="str">
        <f t="shared" si="2"/>
        <v/>
      </c>
      <c r="I89" s="51" t="str">
        <f>IF($C89="","",VLOOKUP(基本登録情報!$C$7,登録データ!$I$3:$L$100,3,FALSE))</f>
        <v/>
      </c>
      <c r="J89" s="51" t="str">
        <f ca="1">IF($C89="","",VLOOKUP(OFFSET(女子様式!$M$18,3*A89,0),登録データ!AM89:AN135,2,FALSE))</f>
        <v/>
      </c>
      <c r="K89" s="49" t="str">
        <f t="shared" si="3"/>
        <v/>
      </c>
      <c r="L89" s="49" t="str">
        <f>IF(女子様式!$AG282="","",女子様式!$AG282)</f>
        <v/>
      </c>
      <c r="M89" s="49" t="str">
        <f>IF(女子様式!$AG283="","",女子様式!$AG283)</f>
        <v/>
      </c>
      <c r="N89" s="49" t="str">
        <f>IF(女子様式!$AG284="","",女子様式!$AG284)</f>
        <v/>
      </c>
    </row>
    <row r="90" spans="1:14">
      <c r="A90" s="49">
        <v>89</v>
      </c>
      <c r="B90" s="49" t="str">
        <f>IF(女子様式!$C285="","",IF(女子様式!$C285="@","@",女子様式!$C285))</f>
        <v/>
      </c>
      <c r="C90" s="49" t="str">
        <f>IF(女子様式!$C285="","",IF($B90="@","@",$B90+200000000))</f>
        <v/>
      </c>
      <c r="D90" s="49" t="str">
        <f ca="1">CONCATENATE(OFFSET(女子様式!$D$18,3*A90,0)," ",IF(LEN(OFFSET(女子様式!$K$18,A90*3,0))=0,,"("),LEFT(OFFSET(女子様式!$K$18,A90*3,0),2),IF(LEN(OFFSET(女子様式!$D$18,A90*3,0))=0,,")"))</f>
        <v xml:space="preserve"> </v>
      </c>
      <c r="E90" s="49" t="str">
        <f>IF(B90="","",VLOOKUP(女子mat!B90,女子様式!$C$21:$F$620,2,FALSE))</f>
        <v/>
      </c>
      <c r="F90" s="49" t="str">
        <f>IF($C90="","",女子様式!$G285)</f>
        <v/>
      </c>
      <c r="G90" s="49" t="str">
        <f ca="1">CONCATENATE(OFFSET(女子様式!$J$18,3*A90,0)," ",IF(LEN(OFFSET(女子様式!$K$18,A90*3,0))=0,,"("),LEFT(OFFSET(女子様式!$K$18,A90*3,0),2),IF(LEN(OFFSET(女子様式!$J$18,A90*3,0))=0,,")"))</f>
        <v xml:space="preserve"> </v>
      </c>
      <c r="H90" s="49" t="str">
        <f t="shared" si="2"/>
        <v/>
      </c>
      <c r="I90" s="51" t="str">
        <f>IF($C90="","",VLOOKUP(基本登録情報!$C$7,登録データ!$I$3:$L$100,3,FALSE))</f>
        <v/>
      </c>
      <c r="J90" s="51" t="str">
        <f ca="1">IF($C90="","",VLOOKUP(OFFSET(女子様式!$M$18,3*A90,0),登録データ!AM90:AN136,2,FALSE))</f>
        <v/>
      </c>
      <c r="K90" s="49" t="str">
        <f t="shared" si="3"/>
        <v/>
      </c>
      <c r="L90" s="49" t="str">
        <f>IF(女子様式!$AG285="","",女子様式!$AG285)</f>
        <v/>
      </c>
      <c r="M90" s="49" t="str">
        <f>IF(女子様式!$AG286="","",女子様式!$AG286)</f>
        <v/>
      </c>
      <c r="N90" s="49" t="str">
        <f>IF(女子様式!$AG287="","",女子様式!$AG287)</f>
        <v/>
      </c>
    </row>
    <row r="91" spans="1:14">
      <c r="A91" s="49">
        <v>90</v>
      </c>
      <c r="B91" s="49" t="str">
        <f>IF(女子様式!$C288="","",IF(女子様式!$C288="@","@",女子様式!$C288))</f>
        <v/>
      </c>
      <c r="C91" s="49" t="str">
        <f>IF(女子様式!$C288="","",IF($B91="@","@",$B91+200000000))</f>
        <v/>
      </c>
      <c r="D91" s="49" t="str">
        <f ca="1">CONCATENATE(OFFSET(女子様式!$D$18,3*A91,0)," ",IF(LEN(OFFSET(女子様式!$K$18,A91*3,0))=0,,"("),LEFT(OFFSET(女子様式!$K$18,A91*3,0),2),IF(LEN(OFFSET(女子様式!$D$18,A91*3,0))=0,,")"))</f>
        <v xml:space="preserve"> </v>
      </c>
      <c r="E91" s="49" t="str">
        <f>IF(B91="","",VLOOKUP(女子mat!B91,女子様式!$C$21:$F$620,2,FALSE))</f>
        <v/>
      </c>
      <c r="F91" s="49" t="str">
        <f>IF($C91="","",女子様式!$G288)</f>
        <v/>
      </c>
      <c r="G91" s="49" t="str">
        <f ca="1">CONCATENATE(OFFSET(女子様式!$J$18,3*A91,0)," ",IF(LEN(OFFSET(女子様式!$K$18,A91*3,0))=0,,"("),LEFT(OFFSET(女子様式!$K$18,A91*3,0),2),IF(LEN(OFFSET(女子様式!$J$18,A91*3,0))=0,,")"))</f>
        <v xml:space="preserve"> </v>
      </c>
      <c r="H91" s="49" t="str">
        <f t="shared" si="2"/>
        <v/>
      </c>
      <c r="I91" s="51" t="str">
        <f>IF($C91="","",VLOOKUP(基本登録情報!$C$7,登録データ!$I$3:$L$100,3,FALSE))</f>
        <v/>
      </c>
      <c r="J91" s="51" t="str">
        <f ca="1">IF($C91="","",VLOOKUP(OFFSET(女子様式!$M$18,3*A91,0),登録データ!AM91:AN137,2,FALSE))</f>
        <v/>
      </c>
      <c r="K91" s="49" t="str">
        <f t="shared" si="3"/>
        <v/>
      </c>
      <c r="L91" s="49" t="str">
        <f>IF(女子様式!$AG288="","",女子様式!$AG288)</f>
        <v/>
      </c>
      <c r="M91" s="49" t="str">
        <f>IF(女子様式!$AG289="","",女子様式!$AG289)</f>
        <v/>
      </c>
      <c r="N91" s="49" t="str">
        <f>IF(女子様式!$AG290="","",女子様式!$AG290)</f>
        <v/>
      </c>
    </row>
    <row r="92" spans="1:14">
      <c r="A92" s="49">
        <v>91</v>
      </c>
      <c r="B92" s="49" t="str">
        <f>IF(女子様式!$C291="","",IF(女子様式!$C291="@","@",女子様式!$C291))</f>
        <v/>
      </c>
      <c r="C92" s="49" t="str">
        <f>IF(女子様式!$C291="","",IF($B92="@","@",$B92+200000000))</f>
        <v/>
      </c>
      <c r="D92" s="49" t="str">
        <f ca="1">CONCATENATE(OFFSET(女子様式!$D$18,3*A92,0)," ",IF(LEN(OFFSET(女子様式!$K$18,A92*3,0))=0,,"("),LEFT(OFFSET(女子様式!$K$18,A92*3,0),2),IF(LEN(OFFSET(女子様式!$D$18,A92*3,0))=0,,")"))</f>
        <v xml:space="preserve"> </v>
      </c>
      <c r="E92" s="49" t="str">
        <f>IF(B92="","",VLOOKUP(女子mat!B92,女子様式!$C$21:$F$620,2,FALSE))</f>
        <v/>
      </c>
      <c r="F92" s="49" t="str">
        <f>IF($C92="","",女子様式!$G291)</f>
        <v/>
      </c>
      <c r="G92" s="49" t="str">
        <f ca="1">CONCATENATE(OFFSET(女子様式!$J$18,3*A92,0)," ",IF(LEN(OFFSET(女子様式!$K$18,A92*3,0))=0,,"("),LEFT(OFFSET(女子様式!$K$18,A92*3,0),2),IF(LEN(OFFSET(女子様式!$J$18,A92*3,0))=0,,")"))</f>
        <v xml:space="preserve"> </v>
      </c>
      <c r="H92" s="49" t="str">
        <f t="shared" si="2"/>
        <v/>
      </c>
      <c r="I92" s="51" t="str">
        <f>IF($C92="","",VLOOKUP(基本登録情報!$C$7,登録データ!$I$3:$L$100,3,FALSE))</f>
        <v/>
      </c>
      <c r="J92" s="51" t="str">
        <f ca="1">IF($C92="","",VLOOKUP(OFFSET(女子様式!$M$18,3*A92,0),登録データ!AM92:AN138,2,FALSE))</f>
        <v/>
      </c>
      <c r="K92" s="49" t="str">
        <f t="shared" si="3"/>
        <v/>
      </c>
      <c r="L92" s="49" t="str">
        <f>IF(女子様式!$AG291="","",女子様式!$AG291)</f>
        <v/>
      </c>
      <c r="M92" s="49" t="str">
        <f>IF(女子様式!$AG292="","",女子様式!$AG292)</f>
        <v/>
      </c>
      <c r="N92" s="49" t="str">
        <f>IF(女子様式!$AG293="","",女子様式!$AG293)</f>
        <v/>
      </c>
    </row>
    <row r="93" spans="1:14">
      <c r="A93" s="49">
        <v>92</v>
      </c>
      <c r="B93" s="49" t="str">
        <f>IF(女子様式!$C294="","",IF(女子様式!$C294="@","@",女子様式!$C294))</f>
        <v/>
      </c>
      <c r="C93" s="49" t="str">
        <f>IF(女子様式!$C294="","",IF($B93="@","@",$B93+200000000))</f>
        <v/>
      </c>
      <c r="D93" s="49" t="str">
        <f ca="1">CONCATENATE(OFFSET(女子様式!$D$18,3*A93,0)," ",IF(LEN(OFFSET(女子様式!$K$18,A93*3,0))=0,,"("),LEFT(OFFSET(女子様式!$K$18,A93*3,0),2),IF(LEN(OFFSET(女子様式!$D$18,A93*3,0))=0,,")"))</f>
        <v xml:space="preserve"> </v>
      </c>
      <c r="E93" s="49" t="str">
        <f>IF(B93="","",VLOOKUP(女子mat!B93,女子様式!$C$21:$F$620,2,FALSE))</f>
        <v/>
      </c>
      <c r="F93" s="49" t="str">
        <f>IF($C93="","",女子様式!$G294)</f>
        <v/>
      </c>
      <c r="G93" s="49" t="str">
        <f ca="1">CONCATENATE(OFFSET(女子様式!$J$18,3*A93,0)," ",IF(LEN(OFFSET(女子様式!$K$18,A93*3,0))=0,,"("),LEFT(OFFSET(女子様式!$K$18,A93*3,0),2),IF(LEN(OFFSET(女子様式!$J$18,A93*3,0))=0,,")"))</f>
        <v xml:space="preserve"> </v>
      </c>
      <c r="H93" s="49" t="str">
        <f t="shared" si="2"/>
        <v/>
      </c>
      <c r="I93" s="51" t="str">
        <f>IF($C93="","",VLOOKUP(基本登録情報!$C$7,登録データ!$I$3:$L$100,3,FALSE))</f>
        <v/>
      </c>
      <c r="J93" s="51" t="str">
        <f ca="1">IF($C93="","",VLOOKUP(OFFSET(女子様式!$M$18,3*A93,0),登録データ!AM93:AN139,2,FALSE))</f>
        <v/>
      </c>
      <c r="K93" s="49" t="str">
        <f t="shared" si="3"/>
        <v/>
      </c>
      <c r="L93" s="49" t="str">
        <f>IF(女子様式!$AG294="","",女子様式!$AG294)</f>
        <v/>
      </c>
      <c r="M93" s="49" t="str">
        <f>IF(女子様式!$AG295="","",女子様式!$AG295)</f>
        <v/>
      </c>
      <c r="N93" s="49" t="str">
        <f>IF(女子様式!$AG296="","",女子様式!$AG296)</f>
        <v/>
      </c>
    </row>
    <row r="94" spans="1:14">
      <c r="A94" s="49">
        <v>93</v>
      </c>
      <c r="B94" s="49" t="str">
        <f>IF(女子様式!$C297="","",IF(女子様式!$C297="@","@",女子様式!$C297))</f>
        <v/>
      </c>
      <c r="C94" s="49" t="str">
        <f>IF(女子様式!$C297="","",IF($B94="@","@",$B94+200000000))</f>
        <v/>
      </c>
      <c r="D94" s="49" t="str">
        <f ca="1">CONCATENATE(OFFSET(女子様式!$D$18,3*A94,0)," ",IF(LEN(OFFSET(女子様式!$K$18,A94*3,0))=0,,"("),LEFT(OFFSET(女子様式!$K$18,A94*3,0),2),IF(LEN(OFFSET(女子様式!$D$18,A94*3,0))=0,,")"))</f>
        <v xml:space="preserve"> </v>
      </c>
      <c r="E94" s="49" t="str">
        <f>IF(B94="","",VLOOKUP(女子mat!B94,女子様式!$C$21:$F$620,2,FALSE))</f>
        <v/>
      </c>
      <c r="F94" s="49" t="str">
        <f>IF($C94="","",女子様式!$G297)</f>
        <v/>
      </c>
      <c r="G94" s="49" t="str">
        <f ca="1">CONCATENATE(OFFSET(女子様式!$J$18,3*A94,0)," ",IF(LEN(OFFSET(女子様式!$K$18,A94*3,0))=0,,"("),LEFT(OFFSET(女子様式!$K$18,A94*3,0),2),IF(LEN(OFFSET(女子様式!$J$18,A94*3,0))=0,,")"))</f>
        <v xml:space="preserve"> </v>
      </c>
      <c r="H94" s="49" t="str">
        <f t="shared" si="2"/>
        <v/>
      </c>
      <c r="I94" s="51" t="str">
        <f>IF($C94="","",VLOOKUP(基本登録情報!$C$7,登録データ!$I$3:$L$100,3,FALSE))</f>
        <v/>
      </c>
      <c r="J94" s="51" t="str">
        <f ca="1">IF($C94="","",VLOOKUP(OFFSET(女子様式!$M$18,3*A94,0),登録データ!AM94:AN140,2,FALSE))</f>
        <v/>
      </c>
      <c r="K94" s="49" t="str">
        <f t="shared" si="3"/>
        <v/>
      </c>
      <c r="L94" s="49" t="str">
        <f>IF(女子様式!$AG297="","",女子様式!$AG297)</f>
        <v/>
      </c>
      <c r="M94" s="49" t="str">
        <f>IF(女子様式!$AG298="","",女子様式!$AG298)</f>
        <v/>
      </c>
      <c r="N94" s="49" t="str">
        <f>IF(女子様式!$AG299="","",女子様式!$AG299)</f>
        <v/>
      </c>
    </row>
    <row r="95" spans="1:14">
      <c r="A95" s="49">
        <v>94</v>
      </c>
      <c r="B95" s="49" t="str">
        <f>IF(女子様式!$C300="","",IF(女子様式!$C300="@","@",女子様式!$C300))</f>
        <v/>
      </c>
      <c r="C95" s="49" t="str">
        <f>IF(女子様式!$C300="","",IF($B95="@","@",$B95+200000000))</f>
        <v/>
      </c>
      <c r="D95" s="49" t="str">
        <f ca="1">CONCATENATE(OFFSET(女子様式!$D$18,3*A95,0)," ",IF(LEN(OFFSET(女子様式!$K$18,A95*3,0))=0,,"("),LEFT(OFFSET(女子様式!$K$18,A95*3,0),2),IF(LEN(OFFSET(女子様式!$D$18,A95*3,0))=0,,")"))</f>
        <v xml:space="preserve"> </v>
      </c>
      <c r="E95" s="49" t="str">
        <f>IF(B95="","",VLOOKUP(女子mat!B95,女子様式!$C$21:$F$620,2,FALSE))</f>
        <v/>
      </c>
      <c r="F95" s="49" t="str">
        <f>IF($C95="","",女子様式!$G300)</f>
        <v/>
      </c>
      <c r="G95" s="49" t="str">
        <f ca="1">CONCATENATE(OFFSET(女子様式!$J$18,3*A95,0)," ",IF(LEN(OFFSET(女子様式!$K$18,A95*3,0))=0,,"("),LEFT(OFFSET(女子様式!$K$18,A95*3,0),2),IF(LEN(OFFSET(女子様式!$J$18,A95*3,0))=0,,")"))</f>
        <v xml:space="preserve"> </v>
      </c>
      <c r="H95" s="49" t="str">
        <f t="shared" si="2"/>
        <v/>
      </c>
      <c r="I95" s="51" t="str">
        <f>IF($C95="","",VLOOKUP(基本登録情報!$C$7,登録データ!$I$3:$L$100,3,FALSE))</f>
        <v/>
      </c>
      <c r="J95" s="51" t="str">
        <f ca="1">IF($C95="","",VLOOKUP(OFFSET(女子様式!$M$18,3*A95,0),登録データ!AM95:AN141,2,FALSE))</f>
        <v/>
      </c>
      <c r="K95" s="49" t="str">
        <f t="shared" si="3"/>
        <v/>
      </c>
      <c r="L95" s="49" t="str">
        <f>IF(女子様式!$AG300="","",女子様式!$AG300)</f>
        <v/>
      </c>
      <c r="M95" s="49" t="str">
        <f>IF(女子様式!$AG301="","",女子様式!$AG301)</f>
        <v/>
      </c>
      <c r="N95" s="49" t="str">
        <f>IF(女子様式!$AG302="","",女子様式!$AG302)</f>
        <v/>
      </c>
    </row>
    <row r="96" spans="1:14">
      <c r="A96" s="49">
        <v>95</v>
      </c>
      <c r="B96" s="49" t="str">
        <f>IF(女子様式!$C303="","",IF(女子様式!$C303="@","@",女子様式!$C303))</f>
        <v/>
      </c>
      <c r="C96" s="49" t="str">
        <f>IF(女子様式!$C303="","",IF($B96="@","@",$B96+200000000))</f>
        <v/>
      </c>
      <c r="D96" s="49" t="str">
        <f ca="1">CONCATENATE(OFFSET(女子様式!$D$18,3*A96,0)," ",IF(LEN(OFFSET(女子様式!$K$18,A96*3,0))=0,,"("),LEFT(OFFSET(女子様式!$K$18,A96*3,0),2),IF(LEN(OFFSET(女子様式!$D$18,A96*3,0))=0,,")"))</f>
        <v xml:space="preserve"> </v>
      </c>
      <c r="E96" s="49" t="str">
        <f>IF(B96="","",VLOOKUP(女子mat!B96,女子様式!$C$21:$F$620,2,FALSE))</f>
        <v/>
      </c>
      <c r="F96" s="49" t="str">
        <f>IF($C96="","",女子様式!$G303)</f>
        <v/>
      </c>
      <c r="G96" s="49" t="str">
        <f ca="1">CONCATENATE(OFFSET(女子様式!$J$18,3*A96,0)," ",IF(LEN(OFFSET(女子様式!$K$18,A96*3,0))=0,,"("),LEFT(OFFSET(女子様式!$K$18,A96*3,0),2),IF(LEN(OFFSET(女子様式!$J$18,A96*3,0))=0,,")"))</f>
        <v xml:space="preserve"> </v>
      </c>
      <c r="H96" s="49" t="str">
        <f t="shared" si="2"/>
        <v/>
      </c>
      <c r="I96" s="51" t="str">
        <f>IF($C96="","",VLOOKUP(基本登録情報!$C$7,登録データ!$I$3:$L$100,3,FALSE))</f>
        <v/>
      </c>
      <c r="J96" s="51" t="str">
        <f ca="1">IF($C96="","",VLOOKUP(OFFSET(女子様式!$M$18,3*A96,0),登録データ!AM96:AN142,2,FALSE))</f>
        <v/>
      </c>
      <c r="K96" s="49" t="str">
        <f t="shared" si="3"/>
        <v/>
      </c>
      <c r="L96" s="49" t="str">
        <f>IF(女子様式!$AG303="","",女子様式!$AG303)</f>
        <v/>
      </c>
      <c r="M96" s="49" t="str">
        <f>IF(女子様式!$AG304="","",女子様式!$AG304)</f>
        <v/>
      </c>
      <c r="N96" s="49" t="str">
        <f>IF(女子様式!$AG305="","",女子様式!$AG305)</f>
        <v/>
      </c>
    </row>
    <row r="97" spans="1:14">
      <c r="A97" s="49">
        <v>96</v>
      </c>
      <c r="B97" s="49" t="str">
        <f>IF(女子様式!$C306="","",IF(女子様式!$C306="@","@",女子様式!$C306))</f>
        <v/>
      </c>
      <c r="C97" s="49" t="str">
        <f>IF(女子様式!$C306="","",IF($B97="@","@",$B97+200000000))</f>
        <v/>
      </c>
      <c r="D97" s="49" t="str">
        <f ca="1">CONCATENATE(OFFSET(女子様式!$D$18,3*A97,0)," ",IF(LEN(OFFSET(女子様式!$K$18,A97*3,0))=0,,"("),LEFT(OFFSET(女子様式!$K$18,A97*3,0),2),IF(LEN(OFFSET(女子様式!$D$18,A97*3,0))=0,,")"))</f>
        <v xml:space="preserve"> </v>
      </c>
      <c r="E97" s="49" t="str">
        <f>IF(B97="","",VLOOKUP(女子mat!B97,女子様式!$C$21:$F$620,2,FALSE))</f>
        <v/>
      </c>
      <c r="F97" s="49" t="str">
        <f>IF($C97="","",女子様式!$G306)</f>
        <v/>
      </c>
      <c r="G97" s="49" t="str">
        <f ca="1">CONCATENATE(OFFSET(女子様式!$J$18,3*A97,0)," ",IF(LEN(OFFSET(女子様式!$K$18,A97*3,0))=0,,"("),LEFT(OFFSET(女子様式!$K$18,A97*3,0),2),IF(LEN(OFFSET(女子様式!$J$18,A97*3,0))=0,,")"))</f>
        <v xml:space="preserve"> </v>
      </c>
      <c r="H97" s="49" t="str">
        <f t="shared" si="2"/>
        <v/>
      </c>
      <c r="I97" s="51" t="str">
        <f>IF($C97="","",VLOOKUP(基本登録情報!$C$7,登録データ!$I$3:$L$100,3,FALSE))</f>
        <v/>
      </c>
      <c r="J97" s="51" t="str">
        <f ca="1">IF($C97="","",VLOOKUP(OFFSET(女子様式!$M$18,3*A97,0),登録データ!AM97:AN143,2,FALSE))</f>
        <v/>
      </c>
      <c r="K97" s="49" t="str">
        <f t="shared" si="3"/>
        <v/>
      </c>
      <c r="L97" s="49" t="str">
        <f>IF(女子様式!$AG306="","",女子様式!$AG306)</f>
        <v/>
      </c>
      <c r="M97" s="49" t="str">
        <f>IF(女子様式!$AG307="","",女子様式!$AG307)</f>
        <v/>
      </c>
      <c r="N97" s="49" t="str">
        <f>IF(女子様式!$AG308="","",女子様式!$AG308)</f>
        <v/>
      </c>
    </row>
    <row r="98" spans="1:14">
      <c r="A98" s="49">
        <v>97</v>
      </c>
      <c r="B98" s="49" t="str">
        <f>IF(女子様式!$C309="","",IF(女子様式!$C309="@","@",女子様式!$C309))</f>
        <v/>
      </c>
      <c r="C98" s="49" t="str">
        <f>IF(女子様式!$C309="","",IF($B98="@","@",$B98+200000000))</f>
        <v/>
      </c>
      <c r="D98" s="49" t="str">
        <f ca="1">CONCATENATE(OFFSET(女子様式!$D$18,3*A98,0)," ",IF(LEN(OFFSET(女子様式!$K$18,A98*3,0))=0,,"("),LEFT(OFFSET(女子様式!$K$18,A98*3,0),2),IF(LEN(OFFSET(女子様式!$D$18,A98*3,0))=0,,")"))</f>
        <v xml:space="preserve"> </v>
      </c>
      <c r="E98" s="49" t="str">
        <f>IF(B98="","",VLOOKUP(女子mat!B98,女子様式!$C$21:$F$620,2,FALSE))</f>
        <v/>
      </c>
      <c r="F98" s="49" t="str">
        <f>IF($C98="","",女子様式!$G309)</f>
        <v/>
      </c>
      <c r="G98" s="49" t="str">
        <f ca="1">CONCATENATE(OFFSET(女子様式!$J$18,3*A98,0)," ",IF(LEN(OFFSET(女子様式!$K$18,A98*3,0))=0,,"("),LEFT(OFFSET(女子様式!$K$18,A98*3,0),2),IF(LEN(OFFSET(女子様式!$J$18,A98*3,0))=0,,")"))</f>
        <v xml:space="preserve"> </v>
      </c>
      <c r="H98" s="49" t="str">
        <f t="shared" si="2"/>
        <v/>
      </c>
      <c r="I98" s="51" t="str">
        <f>IF($C98="","",VLOOKUP(基本登録情報!$C$7,登録データ!$I$3:$L$100,3,FALSE))</f>
        <v/>
      </c>
      <c r="J98" s="51" t="str">
        <f ca="1">IF($C98="","",VLOOKUP(OFFSET(女子様式!$M$18,3*A98,0),登録データ!AM98:AN144,2,FALSE))</f>
        <v/>
      </c>
      <c r="K98" s="49" t="str">
        <f t="shared" si="3"/>
        <v/>
      </c>
      <c r="L98" s="49" t="str">
        <f>IF(女子様式!$AG309="","",女子様式!$AG309)</f>
        <v/>
      </c>
      <c r="M98" s="49" t="str">
        <f>IF(女子様式!$AG310="","",女子様式!$AG310)</f>
        <v/>
      </c>
      <c r="N98" s="49" t="str">
        <f>IF(女子様式!$AG311="","",女子様式!$AG311)</f>
        <v/>
      </c>
    </row>
    <row r="99" spans="1:14">
      <c r="A99" s="49">
        <v>98</v>
      </c>
      <c r="B99" s="49" t="str">
        <f>IF(女子様式!$C312="","",IF(女子様式!$C312="@","@",女子様式!$C312))</f>
        <v/>
      </c>
      <c r="C99" s="49" t="str">
        <f>IF(女子様式!$C312="","",IF($B99="@","@",$B99+200000000))</f>
        <v/>
      </c>
      <c r="D99" s="49" t="str">
        <f ca="1">CONCATENATE(OFFSET(女子様式!$D$18,3*A99,0)," ",IF(LEN(OFFSET(女子様式!$K$18,A99*3,0))=0,,"("),LEFT(OFFSET(女子様式!$K$18,A99*3,0),2),IF(LEN(OFFSET(女子様式!$D$18,A99*3,0))=0,,")"))</f>
        <v xml:space="preserve"> </v>
      </c>
      <c r="E99" s="49" t="str">
        <f>IF(B99="","",VLOOKUP(女子mat!B99,女子様式!$C$21:$F$620,2,FALSE))</f>
        <v/>
      </c>
      <c r="F99" s="49" t="str">
        <f>IF($C99="","",女子様式!$G312)</f>
        <v/>
      </c>
      <c r="G99" s="49" t="str">
        <f ca="1">CONCATENATE(OFFSET(女子様式!$J$18,3*A99,0)," ",IF(LEN(OFFSET(女子様式!$K$18,A99*3,0))=0,,"("),LEFT(OFFSET(女子様式!$K$18,A99*3,0),2),IF(LEN(OFFSET(女子様式!$J$18,A99*3,0))=0,,")"))</f>
        <v xml:space="preserve"> </v>
      </c>
      <c r="H99" s="49" t="str">
        <f t="shared" si="2"/>
        <v/>
      </c>
      <c r="I99" s="51" t="str">
        <f>IF($C99="","",VLOOKUP(基本登録情報!$C$7,登録データ!$I$3:$L$100,3,FALSE))</f>
        <v/>
      </c>
      <c r="J99" s="51" t="str">
        <f ca="1">IF($C99="","",VLOOKUP(OFFSET(女子様式!$M$18,3*A99,0),登録データ!AM99:AN145,2,FALSE))</f>
        <v/>
      </c>
      <c r="K99" s="49" t="str">
        <f t="shared" si="3"/>
        <v/>
      </c>
      <c r="L99" s="49" t="str">
        <f>IF(女子様式!$AG312="","",女子様式!$AG312)</f>
        <v/>
      </c>
      <c r="M99" s="49" t="str">
        <f>IF(女子様式!$AG313="","",女子様式!$AG313)</f>
        <v/>
      </c>
      <c r="N99" s="49" t="str">
        <f>IF(女子様式!$AG314="","",女子様式!$AG314)</f>
        <v/>
      </c>
    </row>
    <row r="100" spans="1:14">
      <c r="A100" s="49">
        <v>99</v>
      </c>
      <c r="B100" s="49" t="str">
        <f>IF(女子様式!$C315="","",IF(女子様式!$C315="@","@",女子様式!$C315))</f>
        <v/>
      </c>
      <c r="C100" s="49" t="str">
        <f>IF(女子様式!$C315="","",IF($B100="@","@",$B100+200000000))</f>
        <v/>
      </c>
      <c r="D100" s="49" t="str">
        <f ca="1">CONCATENATE(OFFSET(女子様式!$D$18,3*A100,0)," ",IF(LEN(OFFSET(女子様式!$K$18,A100*3,0))=0,,"("),LEFT(OFFSET(女子様式!$K$18,A100*3,0),2),IF(LEN(OFFSET(女子様式!$D$18,A100*3,0))=0,,")"))</f>
        <v xml:space="preserve"> </v>
      </c>
      <c r="E100" s="49" t="str">
        <f>IF(B100="","",VLOOKUP(女子mat!B100,女子様式!$C$21:$F$620,2,FALSE))</f>
        <v/>
      </c>
      <c r="F100" s="49" t="str">
        <f>IF($C100="","",女子様式!$G315)</f>
        <v/>
      </c>
      <c r="G100" s="49" t="str">
        <f ca="1">CONCATENATE(OFFSET(女子様式!$J$18,3*A100,0)," ",IF(LEN(OFFSET(女子様式!$K$18,A100*3,0))=0,,"("),LEFT(OFFSET(女子様式!$K$18,A100*3,0),2),IF(LEN(OFFSET(女子様式!$J$18,A100*3,0))=0,,")"))</f>
        <v xml:space="preserve"> </v>
      </c>
      <c r="H100" s="49" t="str">
        <f t="shared" si="2"/>
        <v/>
      </c>
      <c r="I100" s="51" t="str">
        <f>IF($C100="","",VLOOKUP(基本登録情報!$C$7,登録データ!$I$3:$L$100,3,FALSE))</f>
        <v/>
      </c>
      <c r="J100" s="51" t="str">
        <f ca="1">IF($C100="","",VLOOKUP(OFFSET(女子様式!$M$18,3*A100,0),登録データ!AM100:AN146,2,FALSE))</f>
        <v/>
      </c>
      <c r="K100" s="49" t="str">
        <f t="shared" si="3"/>
        <v/>
      </c>
      <c r="L100" s="49" t="str">
        <f>IF(女子様式!$AG315="","",女子様式!$AG315)</f>
        <v/>
      </c>
      <c r="M100" s="49" t="str">
        <f>IF(女子様式!$AG316="","",女子様式!$AG316)</f>
        <v/>
      </c>
      <c r="N100" s="49" t="str">
        <f>IF(女子様式!$AG317="","",女子様式!$AG317)</f>
        <v/>
      </c>
    </row>
    <row r="101" spans="1:14">
      <c r="A101" s="49">
        <v>100</v>
      </c>
      <c r="B101" s="49" t="str">
        <f>IF(女子様式!$C318="","",IF(女子様式!$C318="@","@",女子様式!$C318))</f>
        <v/>
      </c>
      <c r="C101" s="49" t="str">
        <f>IF(女子様式!$C318="","",IF($B101="@","@",$B101+200000000))</f>
        <v/>
      </c>
      <c r="D101" s="49" t="str">
        <f ca="1">CONCATENATE(OFFSET(女子様式!$D$18,3*A101,0)," ",IF(LEN(OFFSET(女子様式!$K$18,A101*3,0))=0,,"("),LEFT(OFFSET(女子様式!$K$18,A101*3,0),2),IF(LEN(OFFSET(女子様式!$D$18,A101*3,0))=0,,")"))</f>
        <v xml:space="preserve"> </v>
      </c>
      <c r="E101" s="49" t="str">
        <f>IF(B101="","",VLOOKUP(女子mat!B101,女子様式!$C$21:$F$620,2,FALSE))</f>
        <v/>
      </c>
      <c r="F101" s="49" t="str">
        <f>IF($C101="","",女子様式!$G318)</f>
        <v/>
      </c>
      <c r="G101" s="49" t="str">
        <f ca="1">CONCATENATE(OFFSET(女子様式!$J$18,3*A101,0)," ",IF(LEN(OFFSET(女子様式!$K$18,A101*3,0))=0,,"("),LEFT(OFFSET(女子様式!$K$18,A101*3,0),2),IF(LEN(OFFSET(女子様式!$J$18,A101*3,0))=0,,")"))</f>
        <v xml:space="preserve"> </v>
      </c>
      <c r="H101" s="49" t="str">
        <f t="shared" si="2"/>
        <v/>
      </c>
      <c r="I101" s="51" t="str">
        <f>IF($C101="","",VLOOKUP(基本登録情報!$C$7,登録データ!$I$3:$L$100,3,FALSE))</f>
        <v/>
      </c>
      <c r="J101" s="51" t="str">
        <f ca="1">IF($C101="","",VLOOKUP(OFFSET(女子様式!$M$18,3*A101,0),登録データ!AM101:AN147,2,FALSE))</f>
        <v/>
      </c>
      <c r="K101" s="49" t="str">
        <f t="shared" si="3"/>
        <v/>
      </c>
      <c r="L101" s="49" t="str">
        <f>IF(女子様式!$AG318="","",女子様式!$AG318)</f>
        <v/>
      </c>
      <c r="M101" s="49" t="str">
        <f>IF(女子様式!$AG319="","",女子様式!$AG319)</f>
        <v/>
      </c>
      <c r="N101" s="49" t="str">
        <f>IF(女子様式!$AG320="","",女子様式!$AG320)</f>
        <v/>
      </c>
    </row>
    <row r="102" spans="1:14">
      <c r="A102" s="49">
        <v>101</v>
      </c>
      <c r="B102" s="49" t="str">
        <f>IF(女子様式!$C321="","",IF(女子様式!$C321="@","@",女子様式!$C321))</f>
        <v/>
      </c>
      <c r="C102" s="49" t="str">
        <f>IF(女子様式!$C321="","",IF($B102="@","@",$B102+200000000))</f>
        <v/>
      </c>
      <c r="D102" s="49" t="str">
        <f ca="1">CONCATENATE(OFFSET(女子様式!$D$18,3*A102,0)," ",IF(LEN(OFFSET(女子様式!$K$18,A102*3,0))=0,,"("),LEFT(OFFSET(女子様式!$K$18,A102*3,0),2),IF(LEN(OFFSET(女子様式!$D$18,A102*3,0))=0,,")"))</f>
        <v xml:space="preserve"> </v>
      </c>
      <c r="E102" s="49" t="str">
        <f>IF(B102="","",VLOOKUP(女子mat!B102,女子様式!$C$21:$F$620,2,FALSE))</f>
        <v/>
      </c>
      <c r="F102" s="49" t="str">
        <f>IF($C102="","",女子様式!$G321)</f>
        <v/>
      </c>
      <c r="G102" s="49" t="str">
        <f ca="1">CONCATENATE(OFFSET(女子様式!$J$18,3*A102,0)," ",IF(LEN(OFFSET(女子様式!$K$18,A102*3,0))=0,,"("),LEFT(OFFSET(女子様式!$K$18,A102*3,0),2),IF(LEN(OFFSET(女子様式!$J$18,A102*3,0))=0,,")"))</f>
        <v xml:space="preserve"> </v>
      </c>
      <c r="H102" s="49" t="str">
        <f t="shared" si="2"/>
        <v/>
      </c>
      <c r="I102" s="51" t="str">
        <f>IF($C102="","",VLOOKUP(基本登録情報!$C$7,登録データ!$I$3:$L$100,3,FALSE))</f>
        <v/>
      </c>
      <c r="J102" s="51" t="str">
        <f ca="1">IF($C102="","",VLOOKUP(OFFSET(女子様式!$M$18,3*A102,0),登録データ!AM102:AN148,2,FALSE))</f>
        <v/>
      </c>
      <c r="K102" s="49" t="str">
        <f t="shared" si="3"/>
        <v/>
      </c>
      <c r="L102" s="49" t="str">
        <f>IF(女子様式!$AG321="","",女子様式!$AG321)</f>
        <v/>
      </c>
      <c r="M102" s="49" t="str">
        <f>IF(女子様式!$AG322="","",女子様式!$AG322)</f>
        <v/>
      </c>
      <c r="N102" s="49" t="str">
        <f>IF(女子様式!$AG323="","",女子様式!$AG323)</f>
        <v/>
      </c>
    </row>
    <row r="103" spans="1:14">
      <c r="A103" s="49">
        <v>102</v>
      </c>
      <c r="B103" s="49" t="str">
        <f>IF(女子様式!$C324="","",IF(女子様式!$C324="@","@",女子様式!$C324))</f>
        <v/>
      </c>
      <c r="C103" s="49" t="str">
        <f>IF(女子様式!$C324="","",IF($B103="@","@",$B103+200000000))</f>
        <v/>
      </c>
      <c r="D103" s="49" t="str">
        <f ca="1">CONCATENATE(OFFSET(女子様式!$D$18,3*A103,0)," ",IF(LEN(OFFSET(女子様式!$K$18,A103*3,0))=0,,"("),LEFT(OFFSET(女子様式!$K$18,A103*3,0),2),IF(LEN(OFFSET(女子様式!$D$18,A103*3,0))=0,,")"))</f>
        <v xml:space="preserve"> </v>
      </c>
      <c r="E103" s="49" t="str">
        <f>IF(B103="","",VLOOKUP(女子mat!B103,女子様式!$C$21:$F$620,2,FALSE))</f>
        <v/>
      </c>
      <c r="F103" s="49" t="str">
        <f>IF($C103="","",女子様式!$G324)</f>
        <v/>
      </c>
      <c r="G103" s="49" t="str">
        <f ca="1">CONCATENATE(OFFSET(女子様式!$J$18,3*A103,0)," ",IF(LEN(OFFSET(女子様式!$K$18,A103*3,0))=0,,"("),LEFT(OFFSET(女子様式!$K$18,A103*3,0),2),IF(LEN(OFFSET(女子様式!$J$18,A103*3,0))=0,,")"))</f>
        <v xml:space="preserve"> </v>
      </c>
      <c r="H103" s="49" t="str">
        <f t="shared" si="2"/>
        <v/>
      </c>
      <c r="I103" s="51" t="str">
        <f>IF($C103="","",VLOOKUP(基本登録情報!$C$7,登録データ!$I$3:$L$100,3,FALSE))</f>
        <v/>
      </c>
      <c r="J103" s="51" t="str">
        <f ca="1">IF($C103="","",VLOOKUP(OFFSET(女子様式!$M$18,3*A103,0),登録データ!AM103:AN149,2,FALSE))</f>
        <v/>
      </c>
      <c r="K103" s="49" t="str">
        <f t="shared" si="3"/>
        <v/>
      </c>
      <c r="L103" s="49" t="str">
        <f>IF(女子様式!$AG324="","",女子様式!$AG324)</f>
        <v/>
      </c>
      <c r="M103" s="49" t="str">
        <f>IF(女子様式!$AG325="","",女子様式!$AG325)</f>
        <v/>
      </c>
      <c r="N103" s="49" t="str">
        <f>IF(女子様式!$AG326="","",女子様式!$AG326)</f>
        <v/>
      </c>
    </row>
    <row r="104" spans="1:14">
      <c r="A104" s="49">
        <v>103</v>
      </c>
      <c r="B104" s="49" t="str">
        <f>IF(女子様式!$C327="","",IF(女子様式!$C327="@","@",女子様式!$C327))</f>
        <v/>
      </c>
      <c r="C104" s="49" t="str">
        <f>IF(女子様式!$C327="","",IF($B104="@","@",$B104+200000000))</f>
        <v/>
      </c>
      <c r="D104" s="49" t="str">
        <f ca="1">CONCATENATE(OFFSET(女子様式!$D$18,3*A104,0)," ",IF(LEN(OFFSET(女子様式!$K$18,A104*3,0))=0,,"("),LEFT(OFFSET(女子様式!$K$18,A104*3,0),2),IF(LEN(OFFSET(女子様式!$D$18,A104*3,0))=0,,")"))</f>
        <v xml:space="preserve"> </v>
      </c>
      <c r="E104" s="49" t="str">
        <f>IF(B104="","",VLOOKUP(女子mat!B104,女子様式!$C$21:$F$620,2,FALSE))</f>
        <v/>
      </c>
      <c r="F104" s="49" t="str">
        <f>IF($C104="","",女子様式!$G327)</f>
        <v/>
      </c>
      <c r="G104" s="49" t="str">
        <f ca="1">CONCATENATE(OFFSET(女子様式!$J$18,3*A104,0)," ",IF(LEN(OFFSET(女子様式!$K$18,A104*3,0))=0,,"("),LEFT(OFFSET(女子様式!$K$18,A104*3,0),2),IF(LEN(OFFSET(女子様式!$J$18,A104*3,0))=0,,")"))</f>
        <v xml:space="preserve"> </v>
      </c>
      <c r="H104" s="49" t="str">
        <f t="shared" si="2"/>
        <v/>
      </c>
      <c r="I104" s="51" t="str">
        <f>IF($C104="","",VLOOKUP(基本登録情報!$C$7,登録データ!$I$3:$L$100,3,FALSE))</f>
        <v/>
      </c>
      <c r="J104" s="51" t="str">
        <f ca="1">IF($C104="","",VLOOKUP(OFFSET(女子様式!$M$18,3*A104,0),登録データ!AM104:AN150,2,FALSE))</f>
        <v/>
      </c>
      <c r="K104" s="49" t="str">
        <f t="shared" si="3"/>
        <v/>
      </c>
      <c r="L104" s="49" t="str">
        <f>IF(女子様式!$AG327="","",女子様式!$AG327)</f>
        <v/>
      </c>
      <c r="M104" s="49" t="str">
        <f>IF(女子様式!$AG328="","",女子様式!$AG328)</f>
        <v/>
      </c>
      <c r="N104" s="49" t="str">
        <f>IF(女子様式!$AG329="","",女子様式!$AG329)</f>
        <v/>
      </c>
    </row>
    <row r="105" spans="1:14">
      <c r="A105" s="49">
        <v>104</v>
      </c>
      <c r="B105" s="49" t="str">
        <f>IF(女子様式!$C330="","",IF(女子様式!$C330="@","@",女子様式!$C330))</f>
        <v/>
      </c>
      <c r="C105" s="49" t="str">
        <f>IF(女子様式!$C330="","",IF($B105="@","@",$B105+200000000))</f>
        <v/>
      </c>
      <c r="D105" s="49" t="str">
        <f ca="1">CONCATENATE(OFFSET(女子様式!$D$18,3*A105,0)," ",IF(LEN(OFFSET(女子様式!$K$18,A105*3,0))=0,,"("),LEFT(OFFSET(女子様式!$K$18,A105*3,0),2),IF(LEN(OFFSET(女子様式!$D$18,A105*3,0))=0,,")"))</f>
        <v xml:space="preserve"> </v>
      </c>
      <c r="E105" s="49" t="str">
        <f>IF(B105="","",VLOOKUP(女子mat!B105,女子様式!$C$21:$F$620,2,FALSE))</f>
        <v/>
      </c>
      <c r="F105" s="49" t="str">
        <f>IF($C105="","",女子様式!$G330)</f>
        <v/>
      </c>
      <c r="G105" s="49" t="str">
        <f ca="1">CONCATENATE(OFFSET(女子様式!$J$18,3*A105,0)," ",IF(LEN(OFFSET(女子様式!$K$18,A105*3,0))=0,,"("),LEFT(OFFSET(女子様式!$K$18,A105*3,0),2),IF(LEN(OFFSET(女子様式!$J$18,A105*3,0))=0,,")"))</f>
        <v xml:space="preserve"> </v>
      </c>
      <c r="H105" s="49" t="str">
        <f t="shared" si="2"/>
        <v/>
      </c>
      <c r="I105" s="51" t="str">
        <f>IF($C105="","",VLOOKUP(基本登録情報!$C$7,登録データ!$I$3:$L$100,3,FALSE))</f>
        <v/>
      </c>
      <c r="J105" s="51" t="str">
        <f ca="1">IF($C105="","",VLOOKUP(OFFSET(女子様式!$M$18,3*A105,0),登録データ!AM105:AN151,2,FALSE))</f>
        <v/>
      </c>
      <c r="K105" s="49" t="str">
        <f t="shared" si="3"/>
        <v/>
      </c>
      <c r="L105" s="49" t="str">
        <f>IF(女子様式!$AG330="","",女子様式!$AG330)</f>
        <v/>
      </c>
      <c r="M105" s="49" t="str">
        <f>IF(女子様式!$AG331="","",女子様式!$AG331)</f>
        <v/>
      </c>
      <c r="N105" s="49" t="str">
        <f>IF(女子様式!$AG332="","",女子様式!$AG332)</f>
        <v/>
      </c>
    </row>
    <row r="106" spans="1:14">
      <c r="A106" s="49">
        <v>105</v>
      </c>
      <c r="B106" s="49" t="str">
        <f>IF(女子様式!$C333="","",IF(女子様式!$C333="@","@",女子様式!$C333))</f>
        <v/>
      </c>
      <c r="C106" s="49" t="str">
        <f>IF(女子様式!$C333="","",IF($B106="@","@",$B106+200000000))</f>
        <v/>
      </c>
      <c r="D106" s="49" t="str">
        <f ca="1">CONCATENATE(OFFSET(女子様式!$D$18,3*A106,0)," ",IF(LEN(OFFSET(女子様式!$K$18,A106*3,0))=0,,"("),LEFT(OFFSET(女子様式!$K$18,A106*3,0),2),IF(LEN(OFFSET(女子様式!$D$18,A106*3,0))=0,,")"))</f>
        <v xml:space="preserve"> </v>
      </c>
      <c r="E106" s="49" t="str">
        <f>IF(B106="","",VLOOKUP(女子mat!B106,女子様式!$C$21:$F$620,2,FALSE))</f>
        <v/>
      </c>
      <c r="F106" s="49" t="str">
        <f>IF($C106="","",女子様式!$G333)</f>
        <v/>
      </c>
      <c r="G106" s="49" t="str">
        <f ca="1">CONCATENATE(OFFSET(女子様式!$J$18,3*A106,0)," ",IF(LEN(OFFSET(女子様式!$K$18,A106*3,0))=0,,"("),LEFT(OFFSET(女子様式!$K$18,A106*3,0),2),IF(LEN(OFFSET(女子様式!$J$18,A106*3,0))=0,,")"))</f>
        <v xml:space="preserve"> </v>
      </c>
      <c r="H106" s="49" t="str">
        <f t="shared" si="2"/>
        <v/>
      </c>
      <c r="I106" s="51" t="str">
        <f>IF($C106="","",VLOOKUP(基本登録情報!$C$7,登録データ!$I$3:$L$100,3,FALSE))</f>
        <v/>
      </c>
      <c r="J106" s="51" t="str">
        <f ca="1">IF($C106="","",VLOOKUP(OFFSET(女子様式!$M$18,3*A106,0),登録データ!AM106:AN152,2,FALSE))</f>
        <v/>
      </c>
      <c r="K106" s="49" t="str">
        <f t="shared" si="3"/>
        <v/>
      </c>
      <c r="L106" s="49" t="str">
        <f>IF(女子様式!$AG333="","",女子様式!$AG333)</f>
        <v/>
      </c>
      <c r="M106" s="49" t="str">
        <f>IF(女子様式!$AG334="","",女子様式!$AG334)</f>
        <v/>
      </c>
      <c r="N106" s="49" t="str">
        <f>IF(女子様式!$AG335="","",女子様式!$AG335)</f>
        <v/>
      </c>
    </row>
    <row r="107" spans="1:14">
      <c r="A107" s="49">
        <v>106</v>
      </c>
      <c r="B107" s="49" t="str">
        <f>IF(女子様式!$C336="","",IF(女子様式!$C336="@","@",女子様式!$C336))</f>
        <v/>
      </c>
      <c r="C107" s="49" t="str">
        <f>IF(女子様式!$C336="","",IF($B107="@","@",$B107+200000000))</f>
        <v/>
      </c>
      <c r="D107" s="49" t="str">
        <f ca="1">CONCATENATE(OFFSET(女子様式!$D$18,3*A107,0)," ",IF(LEN(OFFSET(女子様式!$K$18,A107*3,0))=0,,"("),LEFT(OFFSET(女子様式!$K$18,A107*3,0),2),IF(LEN(OFFSET(女子様式!$D$18,A107*3,0))=0,,")"))</f>
        <v xml:space="preserve"> </v>
      </c>
      <c r="E107" s="49" t="str">
        <f>IF(B107="","",VLOOKUP(女子mat!B107,女子様式!$C$21:$F$620,2,FALSE))</f>
        <v/>
      </c>
      <c r="F107" s="49" t="str">
        <f>IF($C107="","",女子様式!$G336)</f>
        <v/>
      </c>
      <c r="G107" s="49" t="str">
        <f ca="1">CONCATENATE(OFFSET(女子様式!$J$18,3*A107,0)," ",IF(LEN(OFFSET(女子様式!$K$18,A107*3,0))=0,,"("),LEFT(OFFSET(女子様式!$K$18,A107*3,0),2),IF(LEN(OFFSET(女子様式!$J$18,A107*3,0))=0,,")"))</f>
        <v xml:space="preserve"> </v>
      </c>
      <c r="H107" s="49" t="str">
        <f t="shared" si="2"/>
        <v/>
      </c>
      <c r="I107" s="51" t="str">
        <f>IF($C107="","",VLOOKUP(基本登録情報!$C$7,登録データ!$I$3:$L$100,3,FALSE))</f>
        <v/>
      </c>
      <c r="J107" s="51" t="str">
        <f ca="1">IF($C107="","",VLOOKUP(OFFSET(女子様式!$M$18,3*A107,0),登録データ!AM107:AN153,2,FALSE))</f>
        <v/>
      </c>
      <c r="K107" s="49" t="str">
        <f t="shared" si="3"/>
        <v/>
      </c>
      <c r="L107" s="49" t="str">
        <f>IF(女子様式!$AG336="","",女子様式!$AG336)</f>
        <v/>
      </c>
      <c r="M107" s="49" t="str">
        <f>IF(女子様式!$AG337="","",女子様式!$AG337)</f>
        <v/>
      </c>
      <c r="N107" s="49" t="str">
        <f>IF(女子様式!$AG338="","",女子様式!$AG338)</f>
        <v/>
      </c>
    </row>
    <row r="108" spans="1:14">
      <c r="A108" s="49">
        <v>107</v>
      </c>
      <c r="B108" s="49" t="str">
        <f>IF(女子様式!$C339="","",IF(女子様式!$C339="@","@",女子様式!$C339))</f>
        <v/>
      </c>
      <c r="C108" s="49" t="str">
        <f>IF(女子様式!$C339="","",IF($B108="@","@",$B108+200000000))</f>
        <v/>
      </c>
      <c r="D108" s="49" t="str">
        <f ca="1">CONCATENATE(OFFSET(女子様式!$D$18,3*A108,0)," ",IF(LEN(OFFSET(女子様式!$K$18,A108*3,0))=0,,"("),LEFT(OFFSET(女子様式!$K$18,A108*3,0),2),IF(LEN(OFFSET(女子様式!$D$18,A108*3,0))=0,,")"))</f>
        <v xml:space="preserve"> </v>
      </c>
      <c r="E108" s="49" t="str">
        <f>IF(B108="","",VLOOKUP(女子mat!B108,女子様式!$C$21:$F$620,2,FALSE))</f>
        <v/>
      </c>
      <c r="F108" s="49" t="str">
        <f>IF($C108="","",女子様式!$G339)</f>
        <v/>
      </c>
      <c r="G108" s="49" t="str">
        <f ca="1">CONCATENATE(OFFSET(女子様式!$J$18,3*A108,0)," ",IF(LEN(OFFSET(女子様式!$K$18,A108*3,0))=0,,"("),LEFT(OFFSET(女子様式!$K$18,A108*3,0),2),IF(LEN(OFFSET(女子様式!$J$18,A108*3,0))=0,,")"))</f>
        <v xml:space="preserve"> </v>
      </c>
      <c r="H108" s="49" t="str">
        <f t="shared" si="2"/>
        <v/>
      </c>
      <c r="I108" s="51" t="str">
        <f>IF($C108="","",VLOOKUP(基本登録情報!$C$7,登録データ!$I$3:$L$100,3,FALSE))</f>
        <v/>
      </c>
      <c r="J108" s="51" t="str">
        <f ca="1">IF($C108="","",VLOOKUP(OFFSET(女子様式!$M$18,3*A108,0),登録データ!AM108:AN154,2,FALSE))</f>
        <v/>
      </c>
      <c r="K108" s="49" t="str">
        <f t="shared" si="3"/>
        <v/>
      </c>
      <c r="L108" s="49" t="str">
        <f>IF(女子様式!$AG339="","",女子様式!$AG339)</f>
        <v/>
      </c>
      <c r="M108" s="49" t="str">
        <f>IF(女子様式!$AG340="","",女子様式!$AG340)</f>
        <v/>
      </c>
      <c r="N108" s="49" t="str">
        <f>IF(女子様式!$AG341="","",女子様式!$AG341)</f>
        <v/>
      </c>
    </row>
    <row r="109" spans="1:14">
      <c r="A109" s="49">
        <v>108</v>
      </c>
      <c r="B109" s="49" t="str">
        <f>IF(女子様式!$C342="","",IF(女子様式!$C342="@","@",女子様式!$C342))</f>
        <v/>
      </c>
      <c r="C109" s="49" t="str">
        <f>IF(女子様式!$C342="","",IF($B109="@","@",$B109+200000000))</f>
        <v/>
      </c>
      <c r="D109" s="49" t="str">
        <f ca="1">CONCATENATE(OFFSET(女子様式!$D$18,3*A109,0)," ",IF(LEN(OFFSET(女子様式!$K$18,A109*3,0))=0,,"("),LEFT(OFFSET(女子様式!$K$18,A109*3,0),2),IF(LEN(OFFSET(女子様式!$D$18,A109*3,0))=0,,")"))</f>
        <v xml:space="preserve"> </v>
      </c>
      <c r="E109" s="49" t="str">
        <f>IF(B109="","",VLOOKUP(女子mat!B109,女子様式!$C$21:$F$620,2,FALSE))</f>
        <v/>
      </c>
      <c r="F109" s="49" t="str">
        <f>IF($C109="","",女子様式!$G342)</f>
        <v/>
      </c>
      <c r="G109" s="49" t="str">
        <f ca="1">CONCATENATE(OFFSET(女子様式!$J$18,3*A109,0)," ",IF(LEN(OFFSET(女子様式!$K$18,A109*3,0))=0,,"("),LEFT(OFFSET(女子様式!$K$18,A109*3,0),2),IF(LEN(OFFSET(女子様式!$J$18,A109*3,0))=0,,")"))</f>
        <v xml:space="preserve"> </v>
      </c>
      <c r="H109" s="49" t="str">
        <f t="shared" si="2"/>
        <v/>
      </c>
      <c r="I109" s="51" t="str">
        <f>IF($C109="","",VLOOKUP(基本登録情報!$C$7,登録データ!$I$3:$L$100,3,FALSE))</f>
        <v/>
      </c>
      <c r="J109" s="51" t="str">
        <f ca="1">IF($C109="","",VLOOKUP(OFFSET(女子様式!$M$18,3*A109,0),登録データ!AM109:AN155,2,FALSE))</f>
        <v/>
      </c>
      <c r="K109" s="49" t="str">
        <f t="shared" si="3"/>
        <v/>
      </c>
      <c r="L109" s="49" t="str">
        <f>IF(女子様式!$AG342="","",女子様式!$AG342)</f>
        <v/>
      </c>
      <c r="M109" s="49" t="str">
        <f>IF(女子様式!$AG343="","",女子様式!$AG343)</f>
        <v/>
      </c>
      <c r="N109" s="49" t="str">
        <f>IF(女子様式!$AG344="","",女子様式!$AG344)</f>
        <v/>
      </c>
    </row>
    <row r="110" spans="1:14">
      <c r="A110" s="49">
        <v>109</v>
      </c>
      <c r="B110" s="49" t="str">
        <f>IF(女子様式!$C345="","",IF(女子様式!$C345="@","@",女子様式!$C345))</f>
        <v/>
      </c>
      <c r="C110" s="49" t="str">
        <f>IF(女子様式!$C345="","",IF($B110="@","@",$B110+200000000))</f>
        <v/>
      </c>
      <c r="D110" s="49" t="str">
        <f ca="1">CONCATENATE(OFFSET(女子様式!$D$18,3*A110,0)," ",IF(LEN(OFFSET(女子様式!$K$18,A110*3,0))=0,,"("),LEFT(OFFSET(女子様式!$K$18,A110*3,0),2),IF(LEN(OFFSET(女子様式!$D$18,A110*3,0))=0,,")"))</f>
        <v xml:space="preserve"> </v>
      </c>
      <c r="E110" s="49" t="str">
        <f>IF(B110="","",VLOOKUP(女子mat!B110,女子様式!$C$21:$F$620,2,FALSE))</f>
        <v/>
      </c>
      <c r="F110" s="49" t="str">
        <f>IF($C110="","",女子様式!$G345)</f>
        <v/>
      </c>
      <c r="G110" s="49" t="str">
        <f ca="1">CONCATENATE(OFFSET(女子様式!$J$18,3*A110,0)," ",IF(LEN(OFFSET(女子様式!$K$18,A110*3,0))=0,,"("),LEFT(OFFSET(女子様式!$K$18,A110*3,0),2),IF(LEN(OFFSET(女子様式!$J$18,A110*3,0))=0,,")"))</f>
        <v xml:space="preserve"> </v>
      </c>
      <c r="H110" s="49" t="str">
        <f t="shared" si="2"/>
        <v/>
      </c>
      <c r="I110" s="51" t="str">
        <f>IF($C110="","",VLOOKUP(基本登録情報!$C$7,登録データ!$I$3:$L$100,3,FALSE))</f>
        <v/>
      </c>
      <c r="J110" s="51" t="str">
        <f ca="1">IF($C110="","",VLOOKUP(OFFSET(女子様式!$M$18,3*A110,0),登録データ!AM110:AN156,2,FALSE))</f>
        <v/>
      </c>
      <c r="K110" s="49" t="str">
        <f t="shared" si="3"/>
        <v/>
      </c>
      <c r="L110" s="49" t="str">
        <f>IF(女子様式!$AG345="","",女子様式!$AG345)</f>
        <v/>
      </c>
      <c r="M110" s="49" t="str">
        <f>IF(女子様式!$AG346="","",女子様式!$AG346)</f>
        <v/>
      </c>
      <c r="N110" s="49" t="str">
        <f>IF(女子様式!$AG347="","",女子様式!$AG347)</f>
        <v/>
      </c>
    </row>
    <row r="111" spans="1:14">
      <c r="A111" s="49">
        <v>110</v>
      </c>
      <c r="B111" s="49" t="str">
        <f>IF(女子様式!$C348="","",IF(女子様式!$C348="@","@",女子様式!$C348))</f>
        <v/>
      </c>
      <c r="C111" s="49" t="str">
        <f>IF(女子様式!$C348="","",IF($B111="@","@",$B111+200000000))</f>
        <v/>
      </c>
      <c r="D111" s="49" t="str">
        <f ca="1">CONCATENATE(OFFSET(女子様式!$D$18,3*A111,0)," ",IF(LEN(OFFSET(女子様式!$K$18,A111*3,0))=0,,"("),LEFT(OFFSET(女子様式!$K$18,A111*3,0),2),IF(LEN(OFFSET(女子様式!$D$18,A111*3,0))=0,,")"))</f>
        <v xml:space="preserve"> </v>
      </c>
      <c r="E111" s="49" t="str">
        <f>IF(B111="","",VLOOKUP(女子mat!B111,女子様式!$C$21:$F$620,2,FALSE))</f>
        <v/>
      </c>
      <c r="F111" s="49" t="str">
        <f>IF($C111="","",女子様式!$G348)</f>
        <v/>
      </c>
      <c r="G111" s="49" t="str">
        <f ca="1">CONCATENATE(OFFSET(女子様式!$J$18,3*A111,0)," ",IF(LEN(OFFSET(女子様式!$K$18,A111*3,0))=0,,"("),LEFT(OFFSET(女子様式!$K$18,A111*3,0),2),IF(LEN(OFFSET(女子様式!$J$18,A111*3,0))=0,,")"))</f>
        <v xml:space="preserve"> </v>
      </c>
      <c r="H111" s="49" t="str">
        <f t="shared" si="2"/>
        <v/>
      </c>
      <c r="I111" s="51" t="str">
        <f>IF($C111="","",VLOOKUP(基本登録情報!$C$7,登録データ!$I$3:$L$100,3,FALSE))</f>
        <v/>
      </c>
      <c r="J111" s="51" t="str">
        <f ca="1">IF($C111="","",VLOOKUP(OFFSET(女子様式!$M$18,3*A111,0),登録データ!AM111:AN157,2,FALSE))</f>
        <v/>
      </c>
      <c r="K111" s="49" t="str">
        <f t="shared" si="3"/>
        <v/>
      </c>
      <c r="L111" s="49" t="str">
        <f>IF(女子様式!$AG348="","",女子様式!$AG348)</f>
        <v/>
      </c>
      <c r="M111" s="49" t="str">
        <f>IF(女子様式!$AG349="","",女子様式!$AG349)</f>
        <v/>
      </c>
      <c r="N111" s="49" t="str">
        <f>IF(女子様式!$AG350="","",女子様式!$AG350)</f>
        <v/>
      </c>
    </row>
    <row r="112" spans="1:14">
      <c r="A112" s="49">
        <v>111</v>
      </c>
      <c r="B112" s="49" t="str">
        <f>IF(女子様式!$C351="","",IF(女子様式!$C351="@","@",女子様式!$C351))</f>
        <v/>
      </c>
      <c r="C112" s="49" t="str">
        <f>IF(女子様式!$C351="","",IF($B112="@","@",$B112+200000000))</f>
        <v/>
      </c>
      <c r="D112" s="49" t="str">
        <f ca="1">CONCATENATE(OFFSET(女子様式!$D$18,3*A112,0)," ",IF(LEN(OFFSET(女子様式!$K$18,A112*3,0))=0,,"("),LEFT(OFFSET(女子様式!$K$18,A112*3,0),2),IF(LEN(OFFSET(女子様式!$D$18,A112*3,0))=0,,")"))</f>
        <v xml:space="preserve"> </v>
      </c>
      <c r="E112" s="49" t="str">
        <f>IF(B112="","",VLOOKUP(女子mat!B112,女子様式!$C$21:$F$620,2,FALSE))</f>
        <v/>
      </c>
      <c r="F112" s="49" t="str">
        <f>IF($C112="","",女子様式!$G351)</f>
        <v/>
      </c>
      <c r="G112" s="49" t="str">
        <f ca="1">CONCATENATE(OFFSET(女子様式!$J$18,3*A112,0)," ",IF(LEN(OFFSET(女子様式!$K$18,A112*3,0))=0,,"("),LEFT(OFFSET(女子様式!$K$18,A112*3,0),2),IF(LEN(OFFSET(女子様式!$J$18,A112*3,0))=0,,")"))</f>
        <v xml:space="preserve"> </v>
      </c>
      <c r="H112" s="49" t="str">
        <f t="shared" si="2"/>
        <v/>
      </c>
      <c r="I112" s="51" t="str">
        <f>IF($C112="","",VLOOKUP(基本登録情報!$C$7,登録データ!$I$3:$L$100,3,FALSE))</f>
        <v/>
      </c>
      <c r="J112" s="51" t="str">
        <f ca="1">IF($C112="","",VLOOKUP(OFFSET(女子様式!$M$18,3*A112,0),登録データ!AM112:AN158,2,FALSE))</f>
        <v/>
      </c>
      <c r="K112" s="49" t="str">
        <f t="shared" si="3"/>
        <v/>
      </c>
      <c r="L112" s="49" t="str">
        <f>IF(女子様式!$AG351="","",女子様式!$AG351)</f>
        <v/>
      </c>
      <c r="M112" s="49" t="str">
        <f>IF(女子様式!$AG352="","",女子様式!$AG352)</f>
        <v/>
      </c>
      <c r="N112" s="49" t="str">
        <f>IF(女子様式!$AG353="","",女子様式!$AG353)</f>
        <v/>
      </c>
    </row>
    <row r="113" spans="1:14">
      <c r="A113" s="49">
        <v>112</v>
      </c>
      <c r="B113" s="49" t="str">
        <f>IF(女子様式!$C354="","",IF(女子様式!$C354="@","@",女子様式!$C354))</f>
        <v/>
      </c>
      <c r="C113" s="49" t="str">
        <f>IF(女子様式!$C354="","",IF($B113="@","@",$B113+200000000))</f>
        <v/>
      </c>
      <c r="D113" s="49" t="str">
        <f ca="1">CONCATENATE(OFFSET(女子様式!$D$18,3*A113,0)," ",IF(LEN(OFFSET(女子様式!$K$18,A113*3,0))=0,,"("),LEFT(OFFSET(女子様式!$K$18,A113*3,0),2),IF(LEN(OFFSET(女子様式!$D$18,A113*3,0))=0,,")"))</f>
        <v xml:space="preserve"> </v>
      </c>
      <c r="E113" s="49" t="str">
        <f>IF(B113="","",VLOOKUP(女子mat!B113,女子様式!$C$21:$F$620,2,FALSE))</f>
        <v/>
      </c>
      <c r="F113" s="49" t="str">
        <f>IF($C113="","",女子様式!$G354)</f>
        <v/>
      </c>
      <c r="G113" s="49" t="str">
        <f ca="1">CONCATENATE(OFFSET(女子様式!$J$18,3*A113,0)," ",IF(LEN(OFFSET(女子様式!$K$18,A113*3,0))=0,,"("),LEFT(OFFSET(女子様式!$K$18,A113*3,0),2),IF(LEN(OFFSET(女子様式!$J$18,A113*3,0))=0,,")"))</f>
        <v xml:space="preserve"> </v>
      </c>
      <c r="H113" s="49" t="str">
        <f t="shared" si="2"/>
        <v/>
      </c>
      <c r="I113" s="51" t="str">
        <f>IF($C113="","",VLOOKUP(基本登録情報!$C$7,登録データ!$I$3:$L$100,3,FALSE))</f>
        <v/>
      </c>
      <c r="J113" s="51" t="str">
        <f ca="1">IF($C113="","",VLOOKUP(OFFSET(女子様式!$M$18,3*A113,0),登録データ!AM113:AN159,2,FALSE))</f>
        <v/>
      </c>
      <c r="K113" s="49" t="str">
        <f t="shared" si="3"/>
        <v/>
      </c>
      <c r="L113" s="49" t="str">
        <f>IF(女子様式!$AG354="","",女子様式!$AG354)</f>
        <v/>
      </c>
      <c r="M113" s="49" t="str">
        <f>IF(女子様式!$AG355="","",女子様式!$AG355)</f>
        <v/>
      </c>
      <c r="N113" s="49" t="str">
        <f>IF(女子様式!$AG356="","",女子様式!$AG356)</f>
        <v/>
      </c>
    </row>
    <row r="114" spans="1:14">
      <c r="A114" s="49">
        <v>113</v>
      </c>
      <c r="B114" s="49" t="str">
        <f>IF(女子様式!$C357="","",IF(女子様式!$C357="@","@",女子様式!$C357))</f>
        <v/>
      </c>
      <c r="C114" s="49" t="str">
        <f>IF(女子様式!$C357="","",IF($B114="@","@",$B114+200000000))</f>
        <v/>
      </c>
      <c r="D114" s="49" t="str">
        <f ca="1">CONCATENATE(OFFSET(女子様式!$D$18,3*A114,0)," ",IF(LEN(OFFSET(女子様式!$K$18,A114*3,0))=0,,"("),LEFT(OFFSET(女子様式!$K$18,A114*3,0),2),IF(LEN(OFFSET(女子様式!$D$18,A114*3,0))=0,,")"))</f>
        <v xml:space="preserve"> </v>
      </c>
      <c r="E114" s="49" t="str">
        <f>IF(B114="","",VLOOKUP(女子mat!B114,女子様式!$C$21:$F$620,2,FALSE))</f>
        <v/>
      </c>
      <c r="F114" s="49" t="str">
        <f>IF($C114="","",女子様式!$G357)</f>
        <v/>
      </c>
      <c r="G114" s="49" t="str">
        <f ca="1">CONCATENATE(OFFSET(女子様式!$J$18,3*A114,0)," ",IF(LEN(OFFSET(女子様式!$K$18,A114*3,0))=0,,"("),LEFT(OFFSET(女子様式!$K$18,A114*3,0),2),IF(LEN(OFFSET(女子様式!$J$18,A114*3,0))=0,,")"))</f>
        <v xml:space="preserve"> </v>
      </c>
      <c r="H114" s="49" t="str">
        <f t="shared" si="2"/>
        <v/>
      </c>
      <c r="I114" s="51" t="str">
        <f>IF($C114="","",VLOOKUP(基本登録情報!$C$7,登録データ!$I$3:$L$100,3,FALSE))</f>
        <v/>
      </c>
      <c r="J114" s="51" t="str">
        <f ca="1">IF($C114="","",VLOOKUP(OFFSET(女子様式!$M$18,3*A114,0),登録データ!AM114:AN160,2,FALSE))</f>
        <v/>
      </c>
      <c r="K114" s="49" t="str">
        <f t="shared" si="3"/>
        <v/>
      </c>
      <c r="L114" s="49" t="str">
        <f>IF(女子様式!$AG357="","",女子様式!$AG357)</f>
        <v/>
      </c>
      <c r="M114" s="49" t="str">
        <f>IF(女子様式!$AG358="","",女子様式!$AG358)</f>
        <v/>
      </c>
      <c r="N114" s="49" t="str">
        <f>IF(女子様式!$AG359="","",女子様式!$AG359)</f>
        <v/>
      </c>
    </row>
    <row r="115" spans="1:14">
      <c r="A115" s="49">
        <v>114</v>
      </c>
      <c r="B115" s="49" t="str">
        <f>IF(女子様式!$C360="","",IF(女子様式!$C360="@","@",女子様式!$C360))</f>
        <v/>
      </c>
      <c r="C115" s="49" t="str">
        <f>IF(女子様式!$C360="","",IF($B115="@","@",$B115+200000000))</f>
        <v/>
      </c>
      <c r="D115" s="49" t="str">
        <f ca="1">CONCATENATE(OFFSET(女子様式!$D$18,3*A115,0)," ",IF(LEN(OFFSET(女子様式!$K$18,A115*3,0))=0,,"("),LEFT(OFFSET(女子様式!$K$18,A115*3,0),2),IF(LEN(OFFSET(女子様式!$D$18,A115*3,0))=0,,")"))</f>
        <v xml:space="preserve"> </v>
      </c>
      <c r="E115" s="49" t="str">
        <f>IF(B115="","",VLOOKUP(女子mat!B115,女子様式!$C$21:$F$620,2,FALSE))</f>
        <v/>
      </c>
      <c r="F115" s="49" t="str">
        <f>IF($C115="","",女子様式!$G360)</f>
        <v/>
      </c>
      <c r="G115" s="49" t="str">
        <f ca="1">CONCATENATE(OFFSET(女子様式!$J$18,3*A115,0)," ",IF(LEN(OFFSET(女子様式!$K$18,A115*3,0))=0,,"("),LEFT(OFFSET(女子様式!$K$18,A115*3,0),2),IF(LEN(OFFSET(女子様式!$J$18,A115*3,0))=0,,")"))</f>
        <v xml:space="preserve"> </v>
      </c>
      <c r="H115" s="49" t="str">
        <f t="shared" si="2"/>
        <v/>
      </c>
      <c r="I115" s="51" t="str">
        <f>IF($C115="","",VLOOKUP(基本登録情報!$C$7,登録データ!$I$3:$L$100,3,FALSE))</f>
        <v/>
      </c>
      <c r="J115" s="51" t="str">
        <f ca="1">IF($C115="","",VLOOKUP(OFFSET(女子様式!$M$18,3*A115,0),登録データ!AM115:AN161,2,FALSE))</f>
        <v/>
      </c>
      <c r="K115" s="49" t="str">
        <f t="shared" si="3"/>
        <v/>
      </c>
      <c r="L115" s="49" t="str">
        <f>IF(女子様式!$AG360="","",女子様式!$AG360)</f>
        <v/>
      </c>
      <c r="M115" s="49" t="str">
        <f>IF(女子様式!$AG361="","",女子様式!$AG361)</f>
        <v/>
      </c>
      <c r="N115" s="49" t="str">
        <f>IF(女子様式!$AG362="","",女子様式!$AG362)</f>
        <v/>
      </c>
    </row>
    <row r="116" spans="1:14">
      <c r="A116" s="49">
        <v>115</v>
      </c>
      <c r="B116" s="49" t="str">
        <f>IF(女子様式!$C363="","",IF(女子様式!$C363="@","@",女子様式!$C363))</f>
        <v/>
      </c>
      <c r="C116" s="49" t="str">
        <f>IF(女子様式!$C363="","",IF($B116="@","@",$B116+200000000))</f>
        <v/>
      </c>
      <c r="D116" s="49" t="str">
        <f ca="1">CONCATENATE(OFFSET(女子様式!$D$18,3*A116,0)," ",IF(LEN(OFFSET(女子様式!$K$18,A116*3,0))=0,,"("),LEFT(OFFSET(女子様式!$K$18,A116*3,0),2),IF(LEN(OFFSET(女子様式!$D$18,A116*3,0))=0,,")"))</f>
        <v xml:space="preserve"> </v>
      </c>
      <c r="E116" s="49" t="str">
        <f>IF(B116="","",VLOOKUP(女子mat!B116,女子様式!$C$21:$F$620,2,FALSE))</f>
        <v/>
      </c>
      <c r="F116" s="49" t="str">
        <f>IF($C116="","",女子様式!$G363)</f>
        <v/>
      </c>
      <c r="G116" s="49" t="str">
        <f ca="1">CONCATENATE(OFFSET(女子様式!$J$18,3*A116,0)," ",IF(LEN(OFFSET(女子様式!$K$18,A116*3,0))=0,,"("),LEFT(OFFSET(女子様式!$K$18,A116*3,0),2),IF(LEN(OFFSET(女子様式!$J$18,A116*3,0))=0,,")"))</f>
        <v xml:space="preserve"> </v>
      </c>
      <c r="H116" s="49" t="str">
        <f t="shared" si="2"/>
        <v/>
      </c>
      <c r="I116" s="51" t="str">
        <f>IF($C116="","",VLOOKUP(基本登録情報!$C$7,登録データ!$I$3:$L$100,3,FALSE))</f>
        <v/>
      </c>
      <c r="J116" s="51" t="str">
        <f ca="1">IF($C116="","",VLOOKUP(OFFSET(女子様式!$M$18,3*A116,0),登録データ!AM116:AN162,2,FALSE))</f>
        <v/>
      </c>
      <c r="K116" s="49" t="str">
        <f t="shared" si="3"/>
        <v/>
      </c>
      <c r="L116" s="49" t="str">
        <f>IF(女子様式!$AG363="","",女子様式!$AG363)</f>
        <v/>
      </c>
      <c r="M116" s="49" t="str">
        <f>IF(女子様式!$AG364="","",女子様式!$AG364)</f>
        <v/>
      </c>
      <c r="N116" s="49" t="str">
        <f>IF(女子様式!$AG365="","",女子様式!$AG365)</f>
        <v/>
      </c>
    </row>
    <row r="117" spans="1:14">
      <c r="A117" s="49">
        <v>116</v>
      </c>
      <c r="B117" s="49" t="str">
        <f>IF(女子様式!$C366="","",IF(女子様式!$C366="@","@",女子様式!$C366))</f>
        <v/>
      </c>
      <c r="C117" s="49" t="str">
        <f>IF(女子様式!$C366="","",IF($B117="@","@",$B117+200000000))</f>
        <v/>
      </c>
      <c r="D117" s="49" t="str">
        <f ca="1">CONCATENATE(OFFSET(女子様式!$D$18,3*A117,0)," ",IF(LEN(OFFSET(女子様式!$K$18,A117*3,0))=0,,"("),LEFT(OFFSET(女子様式!$K$18,A117*3,0),2),IF(LEN(OFFSET(女子様式!$D$18,A117*3,0))=0,,")"))</f>
        <v xml:space="preserve"> </v>
      </c>
      <c r="E117" s="49" t="str">
        <f>IF(B117="","",VLOOKUP(女子mat!B117,女子様式!$C$21:$F$620,2,FALSE))</f>
        <v/>
      </c>
      <c r="F117" s="49" t="str">
        <f>IF($C117="","",女子様式!$G366)</f>
        <v/>
      </c>
      <c r="G117" s="49" t="str">
        <f ca="1">CONCATENATE(OFFSET(女子様式!$J$18,3*A117,0)," ",IF(LEN(OFFSET(女子様式!$K$18,A117*3,0))=0,,"("),LEFT(OFFSET(女子様式!$K$18,A117*3,0),2),IF(LEN(OFFSET(女子様式!$J$18,A117*3,0))=0,,")"))</f>
        <v xml:space="preserve"> </v>
      </c>
      <c r="H117" s="49" t="str">
        <f t="shared" si="2"/>
        <v/>
      </c>
      <c r="I117" s="51" t="str">
        <f>IF($C117="","",VLOOKUP(基本登録情報!$C$7,登録データ!$I$3:$L$100,3,FALSE))</f>
        <v/>
      </c>
      <c r="J117" s="51" t="str">
        <f ca="1">IF($C117="","",VLOOKUP(OFFSET(女子様式!$M$18,3*A117,0),登録データ!AM117:AN163,2,FALSE))</f>
        <v/>
      </c>
      <c r="K117" s="49" t="str">
        <f t="shared" si="3"/>
        <v/>
      </c>
      <c r="L117" s="49" t="str">
        <f>IF(女子様式!$AG366="","",女子様式!$AG366)</f>
        <v/>
      </c>
      <c r="M117" s="49" t="str">
        <f>IF(女子様式!$AG367="","",女子様式!$AG367)</f>
        <v/>
      </c>
      <c r="N117" s="49" t="str">
        <f>IF(女子様式!$AG368="","",女子様式!$AG368)</f>
        <v/>
      </c>
    </row>
    <row r="118" spans="1:14">
      <c r="A118" s="49">
        <v>117</v>
      </c>
      <c r="B118" s="49" t="str">
        <f>IF(女子様式!$C369="","",IF(女子様式!$C369="@","@",女子様式!$C369))</f>
        <v/>
      </c>
      <c r="C118" s="49" t="str">
        <f>IF(女子様式!$C369="","",IF($B118="@","@",$B118+200000000))</f>
        <v/>
      </c>
      <c r="D118" s="49" t="str">
        <f ca="1">CONCATENATE(OFFSET(女子様式!$D$18,3*A118,0)," ",IF(LEN(OFFSET(女子様式!$K$18,A118*3,0))=0,,"("),LEFT(OFFSET(女子様式!$K$18,A118*3,0),2),IF(LEN(OFFSET(女子様式!$D$18,A118*3,0))=0,,")"))</f>
        <v xml:space="preserve"> </v>
      </c>
      <c r="E118" s="49" t="str">
        <f>IF(B118="","",VLOOKUP(女子mat!B118,女子様式!$C$21:$F$620,2,FALSE))</f>
        <v/>
      </c>
      <c r="F118" s="49" t="str">
        <f>IF($C118="","",女子様式!$G369)</f>
        <v/>
      </c>
      <c r="G118" s="49" t="str">
        <f ca="1">CONCATENATE(OFFSET(女子様式!$J$18,3*A118,0)," ",IF(LEN(OFFSET(女子様式!$K$18,A118*3,0))=0,,"("),LEFT(OFFSET(女子様式!$K$18,A118*3,0),2),IF(LEN(OFFSET(女子様式!$J$18,A118*3,0))=0,,")"))</f>
        <v xml:space="preserve"> </v>
      </c>
      <c r="H118" s="49" t="str">
        <f t="shared" si="2"/>
        <v/>
      </c>
      <c r="I118" s="51" t="str">
        <f>IF($C118="","",VLOOKUP(基本登録情報!$C$7,登録データ!$I$3:$L$100,3,FALSE))</f>
        <v/>
      </c>
      <c r="J118" s="51" t="str">
        <f ca="1">IF($C118="","",VLOOKUP(OFFSET(女子様式!$M$18,3*A118,0),登録データ!AM118:AN164,2,FALSE))</f>
        <v/>
      </c>
      <c r="K118" s="49" t="str">
        <f t="shared" si="3"/>
        <v/>
      </c>
      <c r="L118" s="49" t="str">
        <f>IF(女子様式!$AG369="","",女子様式!$AG369)</f>
        <v/>
      </c>
      <c r="M118" s="49" t="str">
        <f>IF(女子様式!$AG370="","",女子様式!$AG370)</f>
        <v/>
      </c>
      <c r="N118" s="49" t="str">
        <f>IF(女子様式!$AG371="","",女子様式!$AG371)</f>
        <v/>
      </c>
    </row>
    <row r="119" spans="1:14">
      <c r="A119" s="49">
        <v>118</v>
      </c>
      <c r="B119" s="49" t="str">
        <f>IF(女子様式!$C372="","",IF(女子様式!$C372="@","@",女子様式!$C372))</f>
        <v/>
      </c>
      <c r="C119" s="49" t="str">
        <f>IF(女子様式!$C372="","",IF($B119="@","@",$B119+200000000))</f>
        <v/>
      </c>
      <c r="D119" s="49" t="str">
        <f ca="1">CONCATENATE(OFFSET(女子様式!$D$18,3*A119,0)," ",IF(LEN(OFFSET(女子様式!$K$18,A119*3,0))=0,,"("),LEFT(OFFSET(女子様式!$K$18,A119*3,0),2),IF(LEN(OFFSET(女子様式!$D$18,A119*3,0))=0,,")"))</f>
        <v xml:space="preserve"> </v>
      </c>
      <c r="E119" s="49" t="str">
        <f>IF(B119="","",VLOOKUP(女子mat!B119,女子様式!$C$21:$F$620,2,FALSE))</f>
        <v/>
      </c>
      <c r="F119" s="49" t="str">
        <f>IF($C119="","",女子様式!$G372)</f>
        <v/>
      </c>
      <c r="G119" s="49" t="str">
        <f ca="1">CONCATENATE(OFFSET(女子様式!$J$18,3*A119,0)," ",IF(LEN(OFFSET(女子様式!$K$18,A119*3,0))=0,,"("),LEFT(OFFSET(女子様式!$K$18,A119*3,0),2),IF(LEN(OFFSET(女子様式!$J$18,A119*3,0))=0,,")"))</f>
        <v xml:space="preserve"> </v>
      </c>
      <c r="H119" s="49" t="str">
        <f t="shared" si="2"/>
        <v/>
      </c>
      <c r="I119" s="51" t="str">
        <f>IF($C119="","",VLOOKUP(基本登録情報!$C$7,登録データ!$I$3:$L$100,3,FALSE))</f>
        <v/>
      </c>
      <c r="J119" s="51" t="str">
        <f ca="1">IF($C119="","",VLOOKUP(OFFSET(女子様式!$M$18,3*A119,0),登録データ!AM119:AN165,2,FALSE))</f>
        <v/>
      </c>
      <c r="K119" s="49" t="str">
        <f t="shared" si="3"/>
        <v/>
      </c>
      <c r="L119" s="49" t="str">
        <f>IF(女子様式!$AG372="","",女子様式!$AG372)</f>
        <v/>
      </c>
      <c r="M119" s="49" t="str">
        <f>IF(女子様式!$AG373="","",女子様式!$AG373)</f>
        <v/>
      </c>
      <c r="N119" s="49" t="str">
        <f>IF(女子様式!$AG374="","",女子様式!$AG374)</f>
        <v/>
      </c>
    </row>
    <row r="120" spans="1:14">
      <c r="A120" s="49">
        <v>119</v>
      </c>
      <c r="B120" s="49" t="str">
        <f>IF(女子様式!$C375="","",IF(女子様式!$C375="@","@",女子様式!$C375))</f>
        <v/>
      </c>
      <c r="C120" s="49" t="str">
        <f>IF(女子様式!$C375="","",IF($B120="@","@",$B120+200000000))</f>
        <v/>
      </c>
      <c r="D120" s="49" t="str">
        <f ca="1">CONCATENATE(OFFSET(女子様式!$D$18,3*A120,0)," ",IF(LEN(OFFSET(女子様式!$K$18,A120*3,0))=0,,"("),LEFT(OFFSET(女子様式!$K$18,A120*3,0),2),IF(LEN(OFFSET(女子様式!$D$18,A120*3,0))=0,,")"))</f>
        <v xml:space="preserve"> </v>
      </c>
      <c r="E120" s="49" t="str">
        <f>IF(B120="","",VLOOKUP(女子mat!B120,女子様式!$C$21:$F$620,2,FALSE))</f>
        <v/>
      </c>
      <c r="F120" s="49" t="str">
        <f>IF($C120="","",女子様式!$G375)</f>
        <v/>
      </c>
      <c r="G120" s="49" t="str">
        <f ca="1">CONCATENATE(OFFSET(女子様式!$J$18,3*A120,0)," ",IF(LEN(OFFSET(女子様式!$K$18,A120*3,0))=0,,"("),LEFT(OFFSET(女子様式!$K$18,A120*3,0),2),IF(LEN(OFFSET(女子様式!$J$18,A120*3,0))=0,,")"))</f>
        <v xml:space="preserve"> </v>
      </c>
      <c r="H120" s="49" t="str">
        <f t="shared" si="2"/>
        <v/>
      </c>
      <c r="I120" s="51" t="str">
        <f>IF($C120="","",VLOOKUP(基本登録情報!$C$7,登録データ!$I$3:$L$100,3,FALSE))</f>
        <v/>
      </c>
      <c r="J120" s="51" t="str">
        <f ca="1">IF($C120="","",VLOOKUP(OFFSET(女子様式!$M$18,3*A120,0),登録データ!AM120:AN166,2,FALSE))</f>
        <v/>
      </c>
      <c r="K120" s="49" t="str">
        <f t="shared" si="3"/>
        <v/>
      </c>
      <c r="L120" s="49" t="str">
        <f>IF(女子様式!$AG375="","",女子様式!$AG375)</f>
        <v/>
      </c>
      <c r="M120" s="49" t="str">
        <f>IF(女子様式!$AG376="","",女子様式!$AG376)</f>
        <v/>
      </c>
      <c r="N120" s="49" t="str">
        <f>IF(女子様式!$AG377="","",女子様式!$AG377)</f>
        <v/>
      </c>
    </row>
    <row r="121" spans="1:14">
      <c r="A121" s="49">
        <v>120</v>
      </c>
      <c r="B121" s="49" t="str">
        <f>IF(女子様式!$C378="","",IF(女子様式!$C378="@","@",女子様式!$C378))</f>
        <v/>
      </c>
      <c r="C121" s="49" t="str">
        <f>IF(女子様式!$C378="","",IF($B121="@","@",$B121+200000000))</f>
        <v/>
      </c>
      <c r="D121" s="49" t="str">
        <f ca="1">CONCATENATE(OFFSET(女子様式!$D$18,3*A121,0)," ",IF(LEN(OFFSET(女子様式!$K$18,A121*3,0))=0,,"("),LEFT(OFFSET(女子様式!$K$18,A121*3,0),2),IF(LEN(OFFSET(女子様式!$D$18,A121*3,0))=0,,")"))</f>
        <v xml:space="preserve"> </v>
      </c>
      <c r="E121" s="49" t="str">
        <f>IF(B121="","",VLOOKUP(女子mat!B121,女子様式!$C$21:$F$620,2,FALSE))</f>
        <v/>
      </c>
      <c r="F121" s="49" t="str">
        <f>IF($C121="","",女子様式!$G378)</f>
        <v/>
      </c>
      <c r="G121" s="49" t="str">
        <f ca="1">CONCATENATE(OFFSET(女子様式!$J$18,3*A121,0)," ",IF(LEN(OFFSET(女子様式!$K$18,A121*3,0))=0,,"("),LEFT(OFFSET(女子様式!$K$18,A121*3,0),2),IF(LEN(OFFSET(女子様式!$J$18,A121*3,0))=0,,")"))</f>
        <v xml:space="preserve"> </v>
      </c>
      <c r="H121" s="49" t="str">
        <f t="shared" si="2"/>
        <v/>
      </c>
      <c r="I121" s="51" t="str">
        <f>IF($C121="","",VLOOKUP(基本登録情報!$C$7,登録データ!$I$3:$L$100,3,FALSE))</f>
        <v/>
      </c>
      <c r="J121" s="51" t="str">
        <f ca="1">IF($C121="","",VLOOKUP(OFFSET(女子様式!$M$18,3*A121,0),登録データ!AM121:AN167,2,FALSE))</f>
        <v/>
      </c>
      <c r="K121" s="49" t="str">
        <f t="shared" si="3"/>
        <v/>
      </c>
      <c r="L121" s="49" t="str">
        <f>IF(女子様式!$AG378="","",女子様式!$AG378)</f>
        <v/>
      </c>
      <c r="M121" s="49" t="str">
        <f>IF(女子様式!$AG379="","",女子様式!$AG379)</f>
        <v/>
      </c>
      <c r="N121" s="49" t="str">
        <f>IF(女子様式!$AG380="","",女子様式!$AG380)</f>
        <v/>
      </c>
    </row>
    <row r="122" spans="1:14">
      <c r="A122" s="49">
        <v>121</v>
      </c>
      <c r="B122" s="49" t="str">
        <f>IF(女子様式!$C381="","",IF(女子様式!$C381="@","@",女子様式!$C381))</f>
        <v/>
      </c>
      <c r="C122" s="49" t="str">
        <f>IF(女子様式!$C381="","",IF($B122="@","@",$B122+200000000))</f>
        <v/>
      </c>
      <c r="D122" s="49" t="str">
        <f ca="1">CONCATENATE(OFFSET(女子様式!$D$18,3*A122,0)," ",IF(LEN(OFFSET(女子様式!$K$18,A122*3,0))=0,,"("),LEFT(OFFSET(女子様式!$K$18,A122*3,0),2),IF(LEN(OFFSET(女子様式!$D$18,A122*3,0))=0,,")"))</f>
        <v xml:space="preserve"> </v>
      </c>
      <c r="E122" s="49" t="str">
        <f>IF(B122="","",VLOOKUP(女子mat!B122,女子様式!$C$21:$F$620,2,FALSE))</f>
        <v/>
      </c>
      <c r="F122" s="49" t="str">
        <f>IF($C122="","",女子様式!$G381)</f>
        <v/>
      </c>
      <c r="G122" s="49" t="str">
        <f ca="1">CONCATENATE(OFFSET(女子様式!$J$18,3*A122,0)," ",IF(LEN(OFFSET(女子様式!$K$18,A122*3,0))=0,,"("),LEFT(OFFSET(女子様式!$K$18,A122*3,0),2),IF(LEN(OFFSET(女子様式!$J$18,A122*3,0))=0,,")"))</f>
        <v xml:space="preserve"> </v>
      </c>
      <c r="H122" s="49" t="str">
        <f t="shared" si="2"/>
        <v/>
      </c>
      <c r="I122" s="51" t="str">
        <f>IF($C122="","",VLOOKUP(基本登録情報!$C$7,登録データ!$I$3:$L$100,3,FALSE))</f>
        <v/>
      </c>
      <c r="J122" s="51" t="str">
        <f ca="1">IF($C122="","",VLOOKUP(OFFSET(女子様式!$M$18,3*A122,0),登録データ!AM122:AN168,2,FALSE))</f>
        <v/>
      </c>
      <c r="K122" s="49" t="str">
        <f t="shared" si="3"/>
        <v/>
      </c>
      <c r="L122" s="49" t="str">
        <f>IF(女子様式!$AG381="","",女子様式!$AG381)</f>
        <v/>
      </c>
      <c r="M122" s="49" t="str">
        <f>IF(女子様式!$AG382="","",女子様式!$AG382)</f>
        <v/>
      </c>
      <c r="N122" s="49" t="str">
        <f>IF(女子様式!$AG383="","",女子様式!$AG383)</f>
        <v/>
      </c>
    </row>
    <row r="123" spans="1:14">
      <c r="A123" s="49">
        <v>122</v>
      </c>
      <c r="B123" s="49" t="str">
        <f>IF(女子様式!$C384="","",IF(女子様式!$C384="@","@",女子様式!$C384))</f>
        <v/>
      </c>
      <c r="C123" s="49" t="str">
        <f>IF(女子様式!$C384="","",IF($B123="@","@",$B123+200000000))</f>
        <v/>
      </c>
      <c r="D123" s="49" t="str">
        <f ca="1">CONCATENATE(OFFSET(女子様式!$D$18,3*A123,0)," ",IF(LEN(OFFSET(女子様式!$K$18,A123*3,0))=0,,"("),LEFT(OFFSET(女子様式!$K$18,A123*3,0),2),IF(LEN(OFFSET(女子様式!$D$18,A123*3,0))=0,,")"))</f>
        <v xml:space="preserve"> </v>
      </c>
      <c r="E123" s="49" t="str">
        <f>IF(B123="","",VLOOKUP(女子mat!B123,女子様式!$C$21:$F$620,2,FALSE))</f>
        <v/>
      </c>
      <c r="F123" s="49" t="str">
        <f>IF($C123="","",女子様式!$G384)</f>
        <v/>
      </c>
      <c r="G123" s="49" t="str">
        <f ca="1">CONCATENATE(OFFSET(女子様式!$J$18,3*A123,0)," ",IF(LEN(OFFSET(女子様式!$K$18,A123*3,0))=0,,"("),LEFT(OFFSET(女子様式!$K$18,A123*3,0),2),IF(LEN(OFFSET(女子様式!$J$18,A123*3,0))=0,,")"))</f>
        <v xml:space="preserve"> </v>
      </c>
      <c r="H123" s="49" t="str">
        <f t="shared" si="2"/>
        <v/>
      </c>
      <c r="I123" s="51" t="str">
        <f>IF($C123="","",VLOOKUP(基本登録情報!$C$7,登録データ!$I$3:$L$100,3,FALSE))</f>
        <v/>
      </c>
      <c r="J123" s="51" t="str">
        <f ca="1">IF($C123="","",VLOOKUP(OFFSET(女子様式!$M$18,3*A123,0),登録データ!AM123:AN169,2,FALSE))</f>
        <v/>
      </c>
      <c r="K123" s="49" t="str">
        <f t="shared" si="3"/>
        <v/>
      </c>
      <c r="L123" s="49" t="str">
        <f>IF(女子様式!$AG384="","",女子様式!$AG384)</f>
        <v/>
      </c>
      <c r="M123" s="49" t="str">
        <f>IF(女子様式!$AG385="","",女子様式!$AG385)</f>
        <v/>
      </c>
      <c r="N123" s="49" t="str">
        <f>IF(女子様式!$AG386="","",女子様式!$AG386)</f>
        <v/>
      </c>
    </row>
    <row r="124" spans="1:14">
      <c r="A124" s="49">
        <v>123</v>
      </c>
      <c r="B124" s="49" t="str">
        <f>IF(女子様式!$C387="","",IF(女子様式!$C387="@","@",女子様式!$C387))</f>
        <v/>
      </c>
      <c r="C124" s="49" t="str">
        <f>IF(女子様式!$C387="","",IF($B124="@","@",$B124+200000000))</f>
        <v/>
      </c>
      <c r="D124" s="49" t="str">
        <f ca="1">CONCATENATE(OFFSET(女子様式!$D$18,3*A124,0)," ",IF(LEN(OFFSET(女子様式!$K$18,A124*3,0))=0,,"("),LEFT(OFFSET(女子様式!$K$18,A124*3,0),2),IF(LEN(OFFSET(女子様式!$D$18,A124*3,0))=0,,")"))</f>
        <v xml:space="preserve"> </v>
      </c>
      <c r="E124" s="49" t="str">
        <f>IF(B124="","",VLOOKUP(女子mat!B124,女子様式!$C$21:$F$620,2,FALSE))</f>
        <v/>
      </c>
      <c r="F124" s="49" t="str">
        <f>IF($C124="","",女子様式!$G387)</f>
        <v/>
      </c>
      <c r="G124" s="49" t="str">
        <f ca="1">CONCATENATE(OFFSET(女子様式!$J$18,3*A124,0)," ",IF(LEN(OFFSET(女子様式!$K$18,A124*3,0))=0,,"("),LEFT(OFFSET(女子様式!$K$18,A124*3,0),2),IF(LEN(OFFSET(女子様式!$J$18,A124*3,0))=0,,")"))</f>
        <v xml:space="preserve"> </v>
      </c>
      <c r="H124" s="49" t="str">
        <f t="shared" si="2"/>
        <v/>
      </c>
      <c r="I124" s="51" t="str">
        <f>IF($C124="","",VLOOKUP(基本登録情報!$C$7,登録データ!$I$3:$L$100,3,FALSE))</f>
        <v/>
      </c>
      <c r="J124" s="51" t="str">
        <f ca="1">IF($C124="","",VLOOKUP(OFFSET(女子様式!$M$18,3*A124,0),登録データ!AM124:AN170,2,FALSE))</f>
        <v/>
      </c>
      <c r="K124" s="49" t="str">
        <f t="shared" si="3"/>
        <v/>
      </c>
      <c r="L124" s="49" t="str">
        <f>IF(女子様式!$AG387="","",女子様式!$AG387)</f>
        <v/>
      </c>
      <c r="M124" s="49" t="str">
        <f>IF(女子様式!$AG388="","",女子様式!$AG388)</f>
        <v/>
      </c>
      <c r="N124" s="49" t="str">
        <f>IF(女子様式!$AG389="","",女子様式!$AG389)</f>
        <v/>
      </c>
    </row>
    <row r="125" spans="1:14">
      <c r="B125" s="49" t="str">
        <f>IF(女子様式!$C390="","",IF(女子様式!$C390="@","@",女子様式!$C390))</f>
        <v/>
      </c>
      <c r="C125" s="49" t="str">
        <f>IF(女子様式!$C390="","",IF($B125="@","@",$B125+200000000))</f>
        <v/>
      </c>
      <c r="D125" s="49" t="str">
        <f ca="1">CONCATENATE(OFFSET(女子様式!$D$18,3*A125,0)," ",IF(LEN(OFFSET(女子様式!$K$18,A125*3,0))=0,,"("),LEFT(OFFSET(女子様式!$K$18,A125*3,0),2),IF(LEN(OFFSET(女子様式!$D$18,A125*3,0))=0,,")"))</f>
        <v xml:space="preserve"> </v>
      </c>
      <c r="E125" s="49" t="str">
        <f>IF(B125="","",VLOOKUP(女子mat!B125,女子様式!C144:F743,2,FALSE))</f>
        <v/>
      </c>
      <c r="F125" s="49" t="str">
        <f>IF($C125="","",女子様式!$G390)</f>
        <v/>
      </c>
      <c r="G125" s="49" t="str">
        <f ca="1">CONCATENATE(OFFSET(女子様式!$J$18,3*A125,0)," ",IF(LEN(OFFSET(女子様式!$K$18,A125*3,0))=0,,"("),LEFT(OFFSET(女子様式!$K$18,A125*3,0),2),IF(LEN(OFFSET(女子様式!$J$18,A125*3,0))=0,,")"))</f>
        <v xml:space="preserve"> </v>
      </c>
      <c r="H125" s="49" t="str">
        <f t="shared" si="2"/>
        <v/>
      </c>
      <c r="I125" s="51" t="str">
        <f>IF($C125="","",VLOOKUP(基本登録情報!$C$7,登録データ!$I$3:$L$100,3,FALSE))</f>
        <v/>
      </c>
      <c r="J125" s="51" t="str">
        <f ca="1">IF($C125="","",VLOOKUP(OFFSET(女子様式!$M$18,3*A125,0),登録データ!AM125:AN171,2,FALSE))</f>
        <v/>
      </c>
      <c r="K125" s="49" t="str">
        <f t="shared" si="3"/>
        <v/>
      </c>
      <c r="L125" s="49" t="str">
        <f>IF(女子様式!$AG390="","",女子様式!$AG390)</f>
        <v/>
      </c>
      <c r="M125" s="49" t="str">
        <f>IF(女子様式!$AG391="","",女子様式!$AG391)</f>
        <v/>
      </c>
      <c r="N125" s="49" t="str">
        <f>IF(女子様式!$AG392="","",女子様式!$AG392)</f>
        <v/>
      </c>
    </row>
    <row r="126" spans="1:14">
      <c r="B126" s="49" t="str">
        <f>IF(女子様式!$C393="","",IF(女子様式!$C393="@","@",女子様式!$C393))</f>
        <v/>
      </c>
      <c r="C126" s="49" t="str">
        <f>IF(女子様式!$C393="","",IF($B126="@","@",$B126+200000000))</f>
        <v/>
      </c>
      <c r="D126" s="49" t="str">
        <f>IF($C126="","",CONCATENATE(女子様式!$D393," ","(",女子様式!$K393,")"))</f>
        <v/>
      </c>
      <c r="E126" s="49" t="str">
        <f t="shared" ref="E126:E130" si="4">IF(D126="","",LEFT(D126,FIND("(",D126)-1))</f>
        <v/>
      </c>
      <c r="F126" s="49" t="str">
        <f>IF($C126="","",女子様式!$G393)</f>
        <v/>
      </c>
      <c r="G126" s="49" t="str">
        <f ca="1">CONCATENATE(OFFSET(女子様式!$J$18,3*A126,0)," ",IF(LEN(OFFSET(女子様式!$K$18,A126*3,0))=0,,"("),LEFT(OFFSET(女子様式!$K$18,A126*3,0),2),IF(LEN(OFFSET(女子様式!$J$18,A126*3,0))=0,,")"))</f>
        <v xml:space="preserve"> </v>
      </c>
      <c r="H126" s="49" t="str">
        <f t="shared" si="2"/>
        <v/>
      </c>
      <c r="I126" s="51" t="str">
        <f>IF($C126="","",VLOOKUP(基本登録情報!$C$7,登録データ!$I$3:$L$100,3,FALSE))</f>
        <v/>
      </c>
      <c r="J126" s="51" t="str">
        <f ca="1">IF($C126="","",VLOOKUP(OFFSET(女子様式!$M$18,3*A126,0),登録データ!AM126:AN172,2,FALSE))</f>
        <v/>
      </c>
      <c r="K126" s="49" t="str">
        <f t="shared" si="3"/>
        <v/>
      </c>
      <c r="L126" s="49" t="str">
        <f>IF(女子様式!$AG393="","",女子様式!$AG393)</f>
        <v/>
      </c>
      <c r="M126" s="49" t="str">
        <f>IF(女子様式!$AG394="","",女子様式!$AG394)</f>
        <v/>
      </c>
      <c r="N126" s="49" t="str">
        <f>IF(女子様式!$AG395="","",女子様式!$AG395)</f>
        <v/>
      </c>
    </row>
    <row r="127" spans="1:14">
      <c r="B127" s="49" t="str">
        <f>IF(女子様式!$C396="","",IF(女子様式!$C396="@","@",女子様式!$C396))</f>
        <v/>
      </c>
      <c r="C127" s="49" t="str">
        <f>IF(女子様式!$C396="","",IF($B127="@","@",$B127+200000000))</f>
        <v/>
      </c>
      <c r="D127" s="49" t="str">
        <f>IF($C127="","",CONCATENATE(女子様式!$D396," ","(",女子様式!$K396,")"))</f>
        <v/>
      </c>
      <c r="E127" s="49" t="str">
        <f t="shared" si="4"/>
        <v/>
      </c>
      <c r="F127" s="49" t="str">
        <f>IF($C127="","",女子様式!$G396)</f>
        <v/>
      </c>
      <c r="G127" s="49" t="str">
        <f ca="1">CONCATENATE(OFFSET(女子様式!$J$18,3*A127,0)," ",IF(LEN(OFFSET(女子様式!$K$18,A127*3,0))=0,,"("),LEFT(OFFSET(女子様式!$K$18,A127*3,0),2),IF(LEN(OFFSET(女子様式!$J$18,A127*3,0))=0,,")"))</f>
        <v xml:space="preserve"> </v>
      </c>
      <c r="H127" s="49" t="str">
        <f t="shared" si="2"/>
        <v/>
      </c>
      <c r="I127" s="51" t="str">
        <f>IF($C127="","",VLOOKUP(基本登録情報!$C$7,登録データ!$I$3:$L$100,3,FALSE))</f>
        <v/>
      </c>
      <c r="J127" s="51" t="str">
        <f ca="1">IF($C127="","",VLOOKUP(OFFSET(女子様式!$M$18,3*A127,0),登録データ!AM127:AN173,2,FALSE))</f>
        <v/>
      </c>
      <c r="K127" s="49" t="str">
        <f t="shared" si="3"/>
        <v/>
      </c>
      <c r="L127" s="49" t="str">
        <f>IF(女子様式!$AG396="","",女子様式!$AG396)</f>
        <v/>
      </c>
      <c r="M127" s="49" t="str">
        <f>IF(女子様式!$AG397="","",女子様式!$AG397)</f>
        <v/>
      </c>
      <c r="N127" s="49" t="str">
        <f>IF(女子様式!$AG398="","",女子様式!$AG398)</f>
        <v/>
      </c>
    </row>
    <row r="128" spans="1:14">
      <c r="B128" s="49" t="str">
        <f>IF(女子様式!$C399="","",IF(女子様式!$C399="@","@",女子様式!$C399))</f>
        <v/>
      </c>
      <c r="C128" s="49" t="str">
        <f>IF(女子様式!$C399="","",IF($B128="@","@",$B128+200000000))</f>
        <v/>
      </c>
      <c r="D128" s="49" t="str">
        <f>IF($C128="","",CONCATENATE(女子様式!$D399," ","(",女子様式!$K399,")"))</f>
        <v/>
      </c>
      <c r="E128" s="49" t="str">
        <f t="shared" si="4"/>
        <v/>
      </c>
      <c r="F128" s="49" t="str">
        <f>IF($C128="","",女子様式!$G399)</f>
        <v/>
      </c>
      <c r="G128" s="49" t="str">
        <f ca="1">CONCATENATE(OFFSET(女子様式!$J$18,3*A128,0)," ",IF(LEN(OFFSET(女子様式!$K$18,A128*3,0))=0,,"("),LEFT(OFFSET(女子様式!$K$18,A128*3,0),2),IF(LEN(OFFSET(女子様式!$J$18,A128*3,0))=0,,")"))</f>
        <v xml:space="preserve"> </v>
      </c>
      <c r="H128" s="49" t="str">
        <f t="shared" si="2"/>
        <v/>
      </c>
      <c r="I128" s="51" t="str">
        <f>IF($C128="","",VLOOKUP(基本登録情報!$C$7,登録データ!$I$3:$L$100,3,FALSE))</f>
        <v/>
      </c>
      <c r="J128" s="51" t="str">
        <f ca="1">IF($C128="","",VLOOKUP(OFFSET(女子様式!$M$18,3*A128,0),登録データ!AM128:AN174,2,FALSE))</f>
        <v/>
      </c>
      <c r="K128" s="49" t="str">
        <f t="shared" si="3"/>
        <v/>
      </c>
      <c r="L128" s="49" t="str">
        <f>IF(女子様式!$AG399="","",女子様式!$AG399)</f>
        <v/>
      </c>
      <c r="M128" s="49" t="str">
        <f>IF(女子様式!$AG400="","",女子様式!$AG400)</f>
        <v/>
      </c>
      <c r="N128" s="49" t="str">
        <f>IF(女子様式!$AG401="","",女子様式!$AG401)</f>
        <v/>
      </c>
    </row>
    <row r="129" spans="2:14">
      <c r="B129" s="49" t="str">
        <f>IF(女子様式!$C402="","",IF(女子様式!$C402="@","@",女子様式!$C402))</f>
        <v/>
      </c>
      <c r="C129" s="49" t="str">
        <f>IF(女子様式!$C402="","",IF($B129="@","@",$B129+200000000))</f>
        <v/>
      </c>
      <c r="D129" s="49" t="str">
        <f>IF($C129="","",CONCATENATE(女子様式!$D402," ","(",女子様式!$K402,")"))</f>
        <v/>
      </c>
      <c r="E129" s="49" t="str">
        <f t="shared" si="4"/>
        <v/>
      </c>
      <c r="F129" s="49" t="str">
        <f>IF($C129="","",女子様式!$G402)</f>
        <v/>
      </c>
      <c r="G129" s="49" t="str">
        <f ca="1">CONCATENATE(OFFSET(女子様式!$J$18,3*A129,0)," ",IF(LEN(OFFSET(女子様式!$K$18,A129*3,0))=0,,"("),LEFT(OFFSET(女子様式!$K$18,A129*3,0),2),IF(LEN(OFFSET(女子様式!$J$18,A129*3,0))=0,,")"))</f>
        <v xml:space="preserve"> </v>
      </c>
      <c r="H129" s="49" t="str">
        <f t="shared" si="2"/>
        <v/>
      </c>
      <c r="I129" s="51" t="str">
        <f>IF($C129="","",VLOOKUP(基本登録情報!$C$7,登録データ!$I$3:$L$100,3,FALSE))</f>
        <v/>
      </c>
      <c r="J129" s="51" t="str">
        <f ca="1">IF($C129="","",VLOOKUP(OFFSET(女子様式!$M$18,3*A129,0),登録データ!AM129:AN175,2,FALSE))</f>
        <v/>
      </c>
      <c r="K129" s="49" t="str">
        <f t="shared" si="3"/>
        <v/>
      </c>
      <c r="L129" s="49" t="str">
        <f>IF(女子様式!$AG402="","",女子様式!$AG402)</f>
        <v/>
      </c>
      <c r="M129" s="49" t="str">
        <f>IF(女子様式!$AG403="","",女子様式!$AG403)</f>
        <v/>
      </c>
      <c r="N129" s="49" t="str">
        <f>IF(女子様式!$AG404="","",女子様式!$AG404)</f>
        <v/>
      </c>
    </row>
    <row r="130" spans="2:14">
      <c r="B130" s="49" t="str">
        <f>IF(女子様式!$C405="","",IF(女子様式!$C405="@","@",女子様式!$C405))</f>
        <v/>
      </c>
      <c r="C130" s="49" t="str">
        <f>IF(女子様式!$C405="","",IF($B130="@","@",$B130+200000000))</f>
        <v/>
      </c>
      <c r="D130" s="49" t="str">
        <f>IF($C130="","",CONCATENATE(女子様式!$D405," ","(",女子様式!$K405,")"))</f>
        <v/>
      </c>
      <c r="E130" s="49" t="str">
        <f t="shared" si="4"/>
        <v/>
      </c>
      <c r="F130" s="49" t="str">
        <f>IF($C130="","",女子様式!$G405)</f>
        <v/>
      </c>
      <c r="G130" s="49" t="str">
        <f ca="1">CONCATENATE(OFFSET(女子様式!$J$18,3*A130,0)," ",IF(LEN(OFFSET(女子様式!$K$18,A130*3,0))=0,,"("),LEFT(OFFSET(女子様式!$K$18,A130*3,0),2),IF(LEN(OFFSET(女子様式!$J$18,A130*3,0))=0,,")"))</f>
        <v xml:space="preserve"> </v>
      </c>
      <c r="H130" s="49" t="str">
        <f t="shared" si="2"/>
        <v/>
      </c>
      <c r="I130" s="51" t="str">
        <f>IF($C130="","",VLOOKUP(基本登録情報!$C$7,登録データ!$I$3:$L$100,3,FALSE))</f>
        <v/>
      </c>
      <c r="J130" s="51" t="str">
        <f ca="1">IF($C130="","",VLOOKUP(OFFSET(女子様式!$M$18,3*A130,0),登録データ!AM130:AN176,2,FALSE))</f>
        <v/>
      </c>
      <c r="K130" s="49" t="str">
        <f t="shared" si="3"/>
        <v/>
      </c>
      <c r="L130" s="49" t="str">
        <f>IF(女子様式!$AG405="","",女子様式!$AG405)</f>
        <v/>
      </c>
      <c r="M130" s="49" t="str">
        <f>IF(女子様式!$AG406="","",女子様式!$AG406)</f>
        <v/>
      </c>
      <c r="N130" s="49" t="str">
        <f>IF(女子様式!$AG407="","",女子様式!$AG407)</f>
        <v/>
      </c>
    </row>
    <row r="131" spans="2:14">
      <c r="B131" s="49" t="str">
        <f>IF(女子様式!$C408="","",IF(女子様式!$C408="@","@",女子様式!$C408))</f>
        <v/>
      </c>
      <c r="C131" s="49" t="str">
        <f>IF(女子様式!$C408="","",IF($B131="@","@",$B131+200000000))</f>
        <v/>
      </c>
      <c r="D131" s="49" t="str">
        <f>IF($C131="","",CONCATENATE(女子様式!$D408," ","(",女子様式!$K408,")"))</f>
        <v/>
      </c>
      <c r="E131" s="49" t="str">
        <f t="shared" ref="E131:E194" si="5">IF(D131="","",LEFT(D131,FIND("(",D131)-1))</f>
        <v/>
      </c>
      <c r="F131" s="49" t="str">
        <f>IF($C131="","",女子様式!$G408)</f>
        <v/>
      </c>
      <c r="G131" s="49" t="str">
        <f ca="1">CONCATENATE(OFFSET(女子様式!$J$18,3*A131,0)," ",IF(LEN(OFFSET(女子様式!$K$18,A131*3,0))=0,,"("),LEFT(OFFSET(女子様式!$K$18,A131*3,0),2),IF(LEN(OFFSET(女子様式!$J$18,A131*3,0))=0,,")"))</f>
        <v xml:space="preserve"> </v>
      </c>
      <c r="H131" s="49" t="str">
        <f t="shared" ref="H131:H194" si="6">IF($C131="","",2)</f>
        <v/>
      </c>
      <c r="I131" s="51" t="str">
        <f>IF($C131="","",VLOOKUP(基本登録情報!$C$7,登録データ!$I$3:$L$100,3,FALSE))</f>
        <v/>
      </c>
      <c r="J131" s="51" t="str">
        <f ca="1">IF($C131="","",VLOOKUP(OFFSET(女子様式!$M$18,3*A131,0),登録データ!AM131:AN177,2,FALSE))</f>
        <v/>
      </c>
      <c r="K131" s="49" t="str">
        <f t="shared" ref="K131:K194" si="7">IF($C131="","",IF($B131="@","@",VALUE(RIGHT($C131,4))))</f>
        <v/>
      </c>
      <c r="L131" s="49" t="str">
        <f>IF(女子様式!$AG408="","",女子様式!$AG408)</f>
        <v/>
      </c>
      <c r="M131" s="49" t="str">
        <f>IF(女子様式!$AG409="","",女子様式!$AG409)</f>
        <v/>
      </c>
      <c r="N131" s="49" t="str">
        <f>IF(女子様式!$AG410="","",女子様式!$AG410)</f>
        <v/>
      </c>
    </row>
    <row r="132" spans="2:14">
      <c r="B132" s="49" t="str">
        <f>IF(女子様式!$C411="","",IF(女子様式!$C411="@","@",女子様式!$C411))</f>
        <v/>
      </c>
      <c r="C132" s="49" t="str">
        <f>IF(女子様式!$C411="","",IF($B132="@","@",$B132+200000000))</f>
        <v/>
      </c>
      <c r="D132" s="49" t="str">
        <f>IF($C132="","",CONCATENATE(女子様式!$D411," ","(",女子様式!$K411,")"))</f>
        <v/>
      </c>
      <c r="E132" s="49" t="str">
        <f t="shared" si="5"/>
        <v/>
      </c>
      <c r="F132" s="49" t="str">
        <f>IF($C132="","",女子様式!$G411)</f>
        <v/>
      </c>
      <c r="G132" s="49" t="str">
        <f ca="1">CONCATENATE(OFFSET(女子様式!$J$18,3*A132,0)," ",IF(LEN(OFFSET(女子様式!$K$18,A132*3,0))=0,,"("),LEFT(OFFSET(女子様式!$K$18,A132*3,0),2),IF(LEN(OFFSET(女子様式!$J$18,A132*3,0))=0,,")"))</f>
        <v xml:space="preserve"> </v>
      </c>
      <c r="H132" s="49" t="str">
        <f t="shared" si="6"/>
        <v/>
      </c>
      <c r="I132" s="51" t="str">
        <f>IF($C132="","",VLOOKUP(基本登録情報!$C$7,登録データ!$I$3:$L$100,3,FALSE))</f>
        <v/>
      </c>
      <c r="J132" s="51" t="str">
        <f ca="1">IF($C132="","",VLOOKUP(OFFSET(女子様式!$M$18,3*A132,0),登録データ!AM132:AN178,2,FALSE))</f>
        <v/>
      </c>
      <c r="K132" s="49" t="str">
        <f t="shared" si="7"/>
        <v/>
      </c>
      <c r="L132" s="49" t="str">
        <f>IF(女子様式!$AG411="","",女子様式!$AG411)</f>
        <v/>
      </c>
      <c r="M132" s="49" t="str">
        <f>IF(女子様式!$AG412="","",女子様式!$AG412)</f>
        <v/>
      </c>
      <c r="N132" s="49" t="str">
        <f>IF(女子様式!$AG413="","",女子様式!$AG413)</f>
        <v/>
      </c>
    </row>
    <row r="133" spans="2:14">
      <c r="B133" s="49" t="str">
        <f>IF(女子様式!$C414="","",IF(女子様式!$C414="@","@",女子様式!$C414))</f>
        <v/>
      </c>
      <c r="C133" s="49" t="str">
        <f>IF(女子様式!$C414="","",IF($B133="@","@",$B133+200000000))</f>
        <v/>
      </c>
      <c r="D133" s="49" t="str">
        <f>IF($C133="","",CONCATENATE(女子様式!$D414," ","(",女子様式!$K414,")"))</f>
        <v/>
      </c>
      <c r="E133" s="49" t="str">
        <f t="shared" si="5"/>
        <v/>
      </c>
      <c r="F133" s="49" t="str">
        <f>IF($C133="","",女子様式!$G414)</f>
        <v/>
      </c>
      <c r="G133" s="49" t="str">
        <f ca="1">CONCATENATE(OFFSET(女子様式!$J$18,3*A133,0)," ",IF(LEN(OFFSET(女子様式!$K$18,A133*3,0))=0,,"("),LEFT(OFFSET(女子様式!$K$18,A133*3,0),2),IF(LEN(OFFSET(女子様式!$J$18,A133*3,0))=0,,")"))</f>
        <v xml:space="preserve"> </v>
      </c>
      <c r="H133" s="49" t="str">
        <f t="shared" si="6"/>
        <v/>
      </c>
      <c r="I133" s="51" t="str">
        <f>IF($C133="","",VLOOKUP(基本登録情報!$C$7,登録データ!$I$3:$L$100,3,FALSE))</f>
        <v/>
      </c>
      <c r="J133" s="51" t="str">
        <f ca="1">IF($C133="","",VLOOKUP(OFFSET(女子様式!$M$18,3*A133,0),登録データ!AM133:AN179,2,FALSE))</f>
        <v/>
      </c>
      <c r="K133" s="49" t="str">
        <f t="shared" si="7"/>
        <v/>
      </c>
      <c r="L133" s="49" t="str">
        <f>IF(女子様式!$AG414="","",女子様式!$AG414)</f>
        <v/>
      </c>
      <c r="M133" s="49" t="str">
        <f>IF(女子様式!$AG415="","",女子様式!$AG415)</f>
        <v/>
      </c>
      <c r="N133" s="49" t="str">
        <f>IF(女子様式!$AG416="","",女子様式!$AG416)</f>
        <v/>
      </c>
    </row>
    <row r="134" spans="2:14">
      <c r="B134" s="49" t="str">
        <f>IF(女子様式!$C417="","",IF(女子様式!$C417="@","@",女子様式!$C417))</f>
        <v/>
      </c>
      <c r="C134" s="49" t="str">
        <f>IF(女子様式!$C417="","",IF($B134="@","@",$B134+200000000))</f>
        <v/>
      </c>
      <c r="D134" s="49" t="str">
        <f>IF($C134="","",CONCATENATE(女子様式!$D417," ","(",女子様式!$K417,")"))</f>
        <v/>
      </c>
      <c r="E134" s="49" t="str">
        <f t="shared" si="5"/>
        <v/>
      </c>
      <c r="F134" s="49" t="str">
        <f>IF($C134="","",女子様式!$G417)</f>
        <v/>
      </c>
      <c r="G134" s="49" t="str">
        <f ca="1">CONCATENATE(OFFSET(女子様式!$J$18,3*A134,0)," ",IF(LEN(OFFSET(女子様式!$K$18,A134*3,0))=0,,"("),LEFT(OFFSET(女子様式!$K$18,A134*3,0),2),IF(LEN(OFFSET(女子様式!$J$18,A134*3,0))=0,,")"))</f>
        <v xml:space="preserve"> </v>
      </c>
      <c r="H134" s="49" t="str">
        <f t="shared" si="6"/>
        <v/>
      </c>
      <c r="I134" s="51" t="str">
        <f>IF($C134="","",VLOOKUP(基本登録情報!$C$7,登録データ!$I$3:$L$100,3,FALSE))</f>
        <v/>
      </c>
      <c r="J134" s="51" t="str">
        <f ca="1">IF($C134="","",VLOOKUP(OFFSET(女子様式!$M$18,3*A134,0),登録データ!AM134:AN180,2,FALSE))</f>
        <v/>
      </c>
      <c r="K134" s="49" t="str">
        <f t="shared" si="7"/>
        <v/>
      </c>
      <c r="L134" s="49" t="str">
        <f>IF(女子様式!$AG417="","",女子様式!$AG417)</f>
        <v/>
      </c>
      <c r="M134" s="49" t="str">
        <f>IF(女子様式!$AG418="","",女子様式!$AG418)</f>
        <v/>
      </c>
      <c r="N134" s="49" t="str">
        <f>IF(女子様式!$AG419="","",女子様式!$AG419)</f>
        <v/>
      </c>
    </row>
    <row r="135" spans="2:14">
      <c r="B135" s="49" t="str">
        <f>IF(女子様式!$C420="","",IF(女子様式!$C420="@","@",女子様式!$C420))</f>
        <v/>
      </c>
      <c r="C135" s="49" t="str">
        <f>IF(女子様式!$C420="","",IF($B135="@","@",$B135+200000000))</f>
        <v/>
      </c>
      <c r="D135" s="49" t="str">
        <f>IF($C135="","",CONCATENATE(女子様式!$D420," ","(",女子様式!$K420,")"))</f>
        <v/>
      </c>
      <c r="E135" s="49" t="str">
        <f t="shared" si="5"/>
        <v/>
      </c>
      <c r="F135" s="49" t="str">
        <f>IF($C135="","",女子様式!$G420)</f>
        <v/>
      </c>
      <c r="G135" s="49" t="str">
        <f ca="1">CONCATENATE(OFFSET(女子様式!$J$18,3*A135,0)," ",IF(LEN(OFFSET(女子様式!$K$18,A135*3,0))=0,,"("),LEFT(OFFSET(女子様式!$K$18,A135*3,0),2),IF(LEN(OFFSET(女子様式!$J$18,A135*3,0))=0,,")"))</f>
        <v xml:space="preserve"> </v>
      </c>
      <c r="H135" s="49" t="str">
        <f t="shared" si="6"/>
        <v/>
      </c>
      <c r="I135" s="51" t="str">
        <f>IF($C135="","",VLOOKUP(基本登録情報!$C$7,登録データ!$I$3:$L$100,3,FALSE))</f>
        <v/>
      </c>
      <c r="J135" s="51" t="str">
        <f ca="1">IF($C135="","",VLOOKUP(OFFSET(女子様式!$M$18,3*A135,0),登録データ!AM135:AN181,2,FALSE))</f>
        <v/>
      </c>
      <c r="K135" s="49" t="str">
        <f t="shared" si="7"/>
        <v/>
      </c>
      <c r="L135" s="49" t="str">
        <f>IF(女子様式!$AG420="","",女子様式!$AG420)</f>
        <v/>
      </c>
      <c r="M135" s="49" t="str">
        <f>IF(女子様式!$AG421="","",女子様式!$AG421)</f>
        <v/>
      </c>
      <c r="N135" s="49" t="str">
        <f>IF(女子様式!$AG422="","",女子様式!$AG422)</f>
        <v/>
      </c>
    </row>
    <row r="136" spans="2:14">
      <c r="B136" s="49" t="str">
        <f>IF(女子様式!$C423="","",IF(女子様式!$C423="@","@",女子様式!$C423))</f>
        <v/>
      </c>
      <c r="C136" s="49" t="str">
        <f>IF(女子様式!$C423="","",IF($B136="@","@",$B136+200000000))</f>
        <v/>
      </c>
      <c r="D136" s="49" t="str">
        <f>IF($C136="","",CONCATENATE(女子様式!$D423," ","(",女子様式!$K423,")"))</f>
        <v/>
      </c>
      <c r="E136" s="49" t="str">
        <f t="shared" si="5"/>
        <v/>
      </c>
      <c r="F136" s="49" t="str">
        <f>IF($C136="","",女子様式!$G423)</f>
        <v/>
      </c>
      <c r="G136" s="49" t="str">
        <f ca="1">CONCATENATE(OFFSET(女子様式!$J$18,3*A136,0)," ",IF(LEN(OFFSET(女子様式!$K$18,A136*3,0))=0,,"("),LEFT(OFFSET(女子様式!$K$18,A136*3,0),2),IF(LEN(OFFSET(女子様式!$J$18,A136*3,0))=0,,")"))</f>
        <v xml:space="preserve"> </v>
      </c>
      <c r="H136" s="49" t="str">
        <f t="shared" si="6"/>
        <v/>
      </c>
      <c r="I136" s="51" t="str">
        <f>IF($C136="","",VLOOKUP(基本登録情報!$C$7,登録データ!$I$3:$L$100,3,FALSE))</f>
        <v/>
      </c>
      <c r="J136" s="51" t="str">
        <f ca="1">IF($C136="","",VLOOKUP(OFFSET(女子様式!$M$18,3*A136,0),登録データ!AM136:AN182,2,FALSE))</f>
        <v/>
      </c>
      <c r="K136" s="49" t="str">
        <f t="shared" si="7"/>
        <v/>
      </c>
      <c r="L136" s="49" t="str">
        <f>IF(女子様式!$AG423="","",女子様式!$AG423)</f>
        <v/>
      </c>
      <c r="M136" s="49" t="str">
        <f>IF(女子様式!$AG424="","",女子様式!$AG424)</f>
        <v/>
      </c>
      <c r="N136" s="49" t="str">
        <f>IF(女子様式!$AG425="","",女子様式!$AG425)</f>
        <v/>
      </c>
    </row>
    <row r="137" spans="2:14">
      <c r="B137" s="49" t="str">
        <f>IF(女子様式!$C426="","",IF(女子様式!$C426="@","@",女子様式!$C426))</f>
        <v/>
      </c>
      <c r="C137" s="49" t="str">
        <f>IF(女子様式!$C426="","",IF($B137="@","@",$B137+200000000))</f>
        <v/>
      </c>
      <c r="D137" s="49" t="str">
        <f>IF($C137="","",CONCATENATE(女子様式!$D426," ","(",女子様式!$K426,")"))</f>
        <v/>
      </c>
      <c r="E137" s="49" t="str">
        <f t="shared" si="5"/>
        <v/>
      </c>
      <c r="F137" s="49" t="str">
        <f>IF($C137="","",女子様式!$G426)</f>
        <v/>
      </c>
      <c r="G137" s="49" t="str">
        <f ca="1">CONCATENATE(OFFSET(女子様式!$J$18,3*A137,0)," ",IF(LEN(OFFSET(女子様式!$K$18,A137*3,0))=0,,"("),LEFT(OFFSET(女子様式!$K$18,A137*3,0),2),IF(LEN(OFFSET(女子様式!$J$18,A137*3,0))=0,,")"))</f>
        <v xml:space="preserve"> </v>
      </c>
      <c r="H137" s="49" t="str">
        <f t="shared" si="6"/>
        <v/>
      </c>
      <c r="I137" s="51" t="str">
        <f>IF($C137="","",VLOOKUP(基本登録情報!$C$7,登録データ!$I$3:$L$100,3,FALSE))</f>
        <v/>
      </c>
      <c r="J137" s="51" t="str">
        <f ca="1">IF($C137="","",VLOOKUP(OFFSET(女子様式!$M$18,3*A137,0),登録データ!AM137:AN183,2,FALSE))</f>
        <v/>
      </c>
      <c r="K137" s="49" t="str">
        <f t="shared" si="7"/>
        <v/>
      </c>
      <c r="L137" s="49" t="str">
        <f>IF(女子様式!$AG426="","",女子様式!$AG426)</f>
        <v/>
      </c>
      <c r="M137" s="49" t="str">
        <f>IF(女子様式!$AG427="","",女子様式!$AG427)</f>
        <v/>
      </c>
      <c r="N137" s="49" t="str">
        <f>IF(女子様式!$AG428="","",女子様式!$AG428)</f>
        <v/>
      </c>
    </row>
    <row r="138" spans="2:14">
      <c r="B138" s="49" t="str">
        <f>IF(女子様式!$C429="","",IF(女子様式!$C429="@","@",女子様式!$C429))</f>
        <v/>
      </c>
      <c r="C138" s="49" t="str">
        <f>IF(女子様式!$C429="","",IF($B138="@","@",$B138+200000000))</f>
        <v/>
      </c>
      <c r="D138" s="49" t="str">
        <f>IF($C138="","",CONCATENATE(女子様式!$D429," ","(",女子様式!$K429,")"))</f>
        <v/>
      </c>
      <c r="E138" s="49" t="str">
        <f t="shared" si="5"/>
        <v/>
      </c>
      <c r="F138" s="49" t="str">
        <f>IF($C138="","",女子様式!$G429)</f>
        <v/>
      </c>
      <c r="G138" s="49" t="str">
        <f ca="1">CONCATENATE(OFFSET(女子様式!$J$18,3*A138,0)," ",IF(LEN(OFFSET(女子様式!$K$18,A138*3,0))=0,,"("),LEFT(OFFSET(女子様式!$K$18,A138*3,0),2),IF(LEN(OFFSET(女子様式!$J$18,A138*3,0))=0,,")"))</f>
        <v xml:space="preserve"> </v>
      </c>
      <c r="H138" s="49" t="str">
        <f t="shared" si="6"/>
        <v/>
      </c>
      <c r="I138" s="51" t="str">
        <f>IF($C138="","",VLOOKUP(基本登録情報!$C$7,登録データ!$I$3:$L$100,3,FALSE))</f>
        <v/>
      </c>
      <c r="J138" s="51" t="str">
        <f ca="1">IF($C138="","",VLOOKUP(OFFSET(女子様式!$M$18,3*A138,0),登録データ!AM138:AN184,2,FALSE))</f>
        <v/>
      </c>
      <c r="K138" s="49" t="str">
        <f t="shared" si="7"/>
        <v/>
      </c>
      <c r="L138" s="49" t="str">
        <f>IF(女子様式!$AG429="","",女子様式!$AG429)</f>
        <v/>
      </c>
      <c r="M138" s="49" t="str">
        <f>IF(女子様式!$AG430="","",女子様式!$AG430)</f>
        <v/>
      </c>
      <c r="N138" s="49" t="str">
        <f>IF(女子様式!$AG431="","",女子様式!$AG431)</f>
        <v/>
      </c>
    </row>
    <row r="139" spans="2:14">
      <c r="B139" s="49" t="str">
        <f>IF(女子様式!$C432="","",IF(女子様式!$C432="@","@",女子様式!$C432))</f>
        <v/>
      </c>
      <c r="C139" s="49" t="str">
        <f>IF(女子様式!$C432="","",IF($B139="@","@",$B139+200000000))</f>
        <v/>
      </c>
      <c r="D139" s="49" t="str">
        <f>IF($C139="","",CONCATENATE(女子様式!$D432," ","(",女子様式!$K432,")"))</f>
        <v/>
      </c>
      <c r="E139" s="49" t="str">
        <f t="shared" si="5"/>
        <v/>
      </c>
      <c r="F139" s="49" t="str">
        <f>IF($C139="","",女子様式!$G432)</f>
        <v/>
      </c>
      <c r="G139" s="49" t="str">
        <f ca="1">CONCATENATE(OFFSET(女子様式!$J$18,3*A139,0)," ",IF(LEN(OFFSET(女子様式!$K$18,A139*3,0))=0,,"("),LEFT(OFFSET(女子様式!$K$18,A139*3,0),2),IF(LEN(OFFSET(女子様式!$J$18,A139*3,0))=0,,")"))</f>
        <v xml:space="preserve"> </v>
      </c>
      <c r="H139" s="49" t="str">
        <f t="shared" si="6"/>
        <v/>
      </c>
      <c r="I139" s="51" t="str">
        <f>IF($C139="","",VLOOKUP(基本登録情報!$C$7,登録データ!$I$3:$L$100,3,FALSE))</f>
        <v/>
      </c>
      <c r="J139" s="51" t="str">
        <f ca="1">IF($C139="","",VLOOKUP(OFFSET(女子様式!$M$18,3*A139,0),登録データ!AM139:AN185,2,FALSE))</f>
        <v/>
      </c>
      <c r="K139" s="49" t="str">
        <f t="shared" si="7"/>
        <v/>
      </c>
      <c r="L139" s="49" t="str">
        <f>IF(女子様式!$AG432="","",女子様式!$AG432)</f>
        <v/>
      </c>
      <c r="M139" s="49" t="str">
        <f>IF(女子様式!$AG433="","",女子様式!$AG433)</f>
        <v/>
      </c>
      <c r="N139" s="49" t="str">
        <f>IF(女子様式!$AG434="","",女子様式!$AG434)</f>
        <v/>
      </c>
    </row>
    <row r="140" spans="2:14">
      <c r="B140" s="49" t="str">
        <f>IF(女子様式!$C435="","",IF(女子様式!$C435="@","@",女子様式!$C435))</f>
        <v/>
      </c>
      <c r="C140" s="49" t="str">
        <f>IF(女子様式!$C435="","",IF($B140="@","@",$B140+200000000))</f>
        <v/>
      </c>
      <c r="D140" s="49" t="str">
        <f>IF($C140="","",CONCATENATE(女子様式!$D435," ","(",女子様式!$K435,")"))</f>
        <v/>
      </c>
      <c r="E140" s="49" t="str">
        <f t="shared" si="5"/>
        <v/>
      </c>
      <c r="F140" s="49" t="str">
        <f>IF($C140="","",女子様式!$G435)</f>
        <v/>
      </c>
      <c r="G140" s="49" t="str">
        <f ca="1">CONCATENATE(OFFSET(女子様式!$J$18,3*A140,0)," ",IF(LEN(OFFSET(女子様式!$K$18,A140*3,0))=0,,"("),LEFT(OFFSET(女子様式!$K$18,A140*3,0),2),IF(LEN(OFFSET(女子様式!$J$18,A140*3,0))=0,,")"))</f>
        <v xml:space="preserve"> </v>
      </c>
      <c r="H140" s="49" t="str">
        <f t="shared" si="6"/>
        <v/>
      </c>
      <c r="I140" s="51" t="str">
        <f>IF($C140="","",VLOOKUP(基本登録情報!$C$7,登録データ!$I$3:$L$100,3,FALSE))</f>
        <v/>
      </c>
      <c r="J140" s="51" t="str">
        <f ca="1">IF($C140="","",VLOOKUP(OFFSET(女子様式!$M$18,3*A140,0),登録データ!AM140:AN186,2,FALSE))</f>
        <v/>
      </c>
      <c r="K140" s="49" t="str">
        <f t="shared" si="7"/>
        <v/>
      </c>
      <c r="L140" s="49" t="str">
        <f>IF(女子様式!$AG435="","",女子様式!$AG435)</f>
        <v/>
      </c>
      <c r="M140" s="49" t="str">
        <f>IF(女子様式!$AG436="","",女子様式!$AG436)</f>
        <v/>
      </c>
      <c r="N140" s="49" t="str">
        <f>IF(女子様式!$AG437="","",女子様式!$AG437)</f>
        <v/>
      </c>
    </row>
    <row r="141" spans="2:14">
      <c r="B141" s="49" t="str">
        <f>IF(女子様式!$C438="","",IF(女子様式!$C438="@","@",女子様式!$C438))</f>
        <v/>
      </c>
      <c r="C141" s="49" t="str">
        <f>IF(女子様式!$C438="","",IF($B141="@","@",$B141+200000000))</f>
        <v/>
      </c>
      <c r="D141" s="49" t="str">
        <f>IF($C141="","",CONCATENATE(女子様式!$D438," ","(",女子様式!$K438,")"))</f>
        <v/>
      </c>
      <c r="E141" s="49" t="str">
        <f t="shared" si="5"/>
        <v/>
      </c>
      <c r="F141" s="49" t="str">
        <f>IF($C141="","",女子様式!$G438)</f>
        <v/>
      </c>
      <c r="G141" s="49" t="str">
        <f ca="1">CONCATENATE(OFFSET(女子様式!$J$18,3*A141,0)," ",IF(LEN(OFFSET(女子様式!$K$18,A141*3,0))=0,,"("),LEFT(OFFSET(女子様式!$K$18,A141*3,0),2),IF(LEN(OFFSET(女子様式!$J$18,A141*3,0))=0,,")"))</f>
        <v xml:space="preserve"> </v>
      </c>
      <c r="H141" s="49" t="str">
        <f t="shared" si="6"/>
        <v/>
      </c>
      <c r="I141" s="51" t="str">
        <f>IF($C141="","",VLOOKUP(基本登録情報!$C$7,登録データ!$I$3:$L$100,3,FALSE))</f>
        <v/>
      </c>
      <c r="J141" s="51" t="str">
        <f ca="1">IF($C141="","",VLOOKUP(OFFSET(女子様式!$M$18,3*A141,0),登録データ!AM141:AN187,2,FALSE))</f>
        <v/>
      </c>
      <c r="K141" s="49" t="str">
        <f t="shared" si="7"/>
        <v/>
      </c>
      <c r="L141" s="49" t="str">
        <f>IF(女子様式!$AG438="","",女子様式!$AG438)</f>
        <v/>
      </c>
      <c r="M141" s="49" t="str">
        <f>IF(女子様式!$AG439="","",女子様式!$AG439)</f>
        <v/>
      </c>
      <c r="N141" s="49" t="str">
        <f>IF(女子様式!$AG440="","",女子様式!$AG440)</f>
        <v/>
      </c>
    </row>
    <row r="142" spans="2:14">
      <c r="B142" s="49" t="str">
        <f>IF(女子様式!$C441="","",IF(女子様式!$C441="@","@",女子様式!$C441))</f>
        <v/>
      </c>
      <c r="C142" s="49" t="str">
        <f>IF(女子様式!$C441="","",IF($B142="@","@",$B142+200000000))</f>
        <v/>
      </c>
      <c r="D142" s="49" t="str">
        <f>IF($C142="","",CONCATENATE(女子様式!$D441," ","(",女子様式!$K441,")"))</f>
        <v/>
      </c>
      <c r="E142" s="49" t="str">
        <f t="shared" si="5"/>
        <v/>
      </c>
      <c r="F142" s="49" t="str">
        <f>IF($C142="","",女子様式!$G441)</f>
        <v/>
      </c>
      <c r="G142" s="49" t="str">
        <f ca="1">CONCATENATE(OFFSET(女子様式!$J$18,3*A142,0)," ",IF(LEN(OFFSET(女子様式!$K$18,A142*3,0))=0,,"("),LEFT(OFFSET(女子様式!$K$18,A142*3,0),2),IF(LEN(OFFSET(女子様式!$J$18,A142*3,0))=0,,")"))</f>
        <v xml:space="preserve"> </v>
      </c>
      <c r="H142" s="49" t="str">
        <f t="shared" si="6"/>
        <v/>
      </c>
      <c r="I142" s="51" t="str">
        <f>IF($C142="","",VLOOKUP(基本登録情報!$C$7,登録データ!$I$3:$L$100,3,FALSE))</f>
        <v/>
      </c>
      <c r="J142" s="51" t="str">
        <f ca="1">IF($C142="","",VLOOKUP(OFFSET(女子様式!$M$18,3*A142,0),登録データ!AM142:AN188,2,FALSE))</f>
        <v/>
      </c>
      <c r="K142" s="49" t="str">
        <f t="shared" si="7"/>
        <v/>
      </c>
      <c r="L142" s="49" t="str">
        <f>IF(女子様式!$AG441="","",女子様式!$AG441)</f>
        <v/>
      </c>
      <c r="M142" s="49" t="str">
        <f>IF(女子様式!$AG442="","",女子様式!$AG442)</f>
        <v/>
      </c>
      <c r="N142" s="49" t="str">
        <f>IF(女子様式!$AG443="","",女子様式!$AG443)</f>
        <v/>
      </c>
    </row>
    <row r="143" spans="2:14">
      <c r="B143" s="49" t="str">
        <f>IF(女子様式!$C444="","",IF(女子様式!$C444="@","@",女子様式!$C444))</f>
        <v/>
      </c>
      <c r="C143" s="49" t="str">
        <f>IF(女子様式!$C444="","",IF($B143="@","@",$B143+200000000))</f>
        <v/>
      </c>
      <c r="D143" s="49" t="str">
        <f>IF($C143="","",CONCATENATE(女子様式!$D444," ","(",女子様式!$K444,")"))</f>
        <v/>
      </c>
      <c r="E143" s="49" t="str">
        <f t="shared" si="5"/>
        <v/>
      </c>
      <c r="F143" s="49" t="str">
        <f>IF($C143="","",女子様式!$G444)</f>
        <v/>
      </c>
      <c r="G143" s="49" t="str">
        <f ca="1">CONCATENATE(OFFSET(女子様式!$J$18,3*A143,0)," ",IF(LEN(OFFSET(女子様式!$K$18,A143*3,0))=0,,"("),LEFT(OFFSET(女子様式!$K$18,A143*3,0),2),IF(LEN(OFFSET(女子様式!$J$18,A143*3,0))=0,,")"))</f>
        <v xml:space="preserve"> </v>
      </c>
      <c r="H143" s="49" t="str">
        <f t="shared" si="6"/>
        <v/>
      </c>
      <c r="I143" s="51" t="str">
        <f>IF($C143="","",VLOOKUP(基本登録情報!$C$7,登録データ!$I$3:$L$100,3,FALSE))</f>
        <v/>
      </c>
      <c r="J143" s="51" t="str">
        <f ca="1">IF($C143="","",VLOOKUP(OFFSET(女子様式!$M$18,3*A143,0),登録データ!AM143:AN189,2,FALSE))</f>
        <v/>
      </c>
      <c r="K143" s="49" t="str">
        <f t="shared" si="7"/>
        <v/>
      </c>
      <c r="L143" s="49" t="str">
        <f>IF(女子様式!$AG444="","",女子様式!$AG444)</f>
        <v/>
      </c>
      <c r="M143" s="49" t="str">
        <f>IF(女子様式!$AG445="","",女子様式!$AG445)</f>
        <v/>
      </c>
      <c r="N143" s="49" t="str">
        <f>IF(女子様式!$AG446="","",女子様式!$AG446)</f>
        <v/>
      </c>
    </row>
    <row r="144" spans="2:14">
      <c r="B144" s="49" t="str">
        <f>IF(女子様式!$C447="","",IF(女子様式!$C447="@","@",女子様式!$C447))</f>
        <v/>
      </c>
      <c r="C144" s="49" t="str">
        <f>IF(女子様式!$C447="","",IF($B144="@","@",$B144+200000000))</f>
        <v/>
      </c>
      <c r="D144" s="49" t="str">
        <f>IF($C144="","",CONCATENATE(女子様式!$D447," ","(",女子様式!$K447,")"))</f>
        <v/>
      </c>
      <c r="E144" s="49" t="str">
        <f t="shared" si="5"/>
        <v/>
      </c>
      <c r="F144" s="49" t="str">
        <f>IF($C144="","",女子様式!$G447)</f>
        <v/>
      </c>
      <c r="G144" s="49" t="str">
        <f ca="1">CONCATENATE(OFFSET(女子様式!$J$18,3*A144,0)," ",IF(LEN(OFFSET(女子様式!$K$18,A144*3,0))=0,,"("),LEFT(OFFSET(女子様式!$K$18,A144*3,0),2),IF(LEN(OFFSET(女子様式!$J$18,A144*3,0))=0,,")"))</f>
        <v xml:space="preserve"> </v>
      </c>
      <c r="H144" s="49" t="str">
        <f t="shared" si="6"/>
        <v/>
      </c>
      <c r="I144" s="51" t="str">
        <f>IF($C144="","",VLOOKUP(基本登録情報!$C$7,登録データ!$I$3:$L$100,3,FALSE))</f>
        <v/>
      </c>
      <c r="J144" s="51" t="str">
        <f ca="1">IF($C144="","",VLOOKUP(OFFSET(女子様式!$M$18,3*A144,0),登録データ!AM144:AN190,2,FALSE))</f>
        <v/>
      </c>
      <c r="K144" s="49" t="str">
        <f t="shared" si="7"/>
        <v/>
      </c>
      <c r="L144" s="49" t="str">
        <f>IF(女子様式!$AG447="","",女子様式!$AG447)</f>
        <v/>
      </c>
      <c r="M144" s="49" t="str">
        <f>IF(女子様式!$AG448="","",女子様式!$AG448)</f>
        <v/>
      </c>
      <c r="N144" s="49" t="str">
        <f>IF(女子様式!$AG449="","",女子様式!$AG449)</f>
        <v/>
      </c>
    </row>
    <row r="145" spans="2:14">
      <c r="B145" s="49" t="str">
        <f>IF(女子様式!$C450="","",IF(女子様式!$C450="@","@",女子様式!$C450))</f>
        <v/>
      </c>
      <c r="C145" s="49" t="str">
        <f>IF(女子様式!$C450="","",IF($B145="@","@",$B145+200000000))</f>
        <v/>
      </c>
      <c r="D145" s="49" t="str">
        <f>IF($C145="","",CONCATENATE(女子様式!$D450," ","(",女子様式!$K450,")"))</f>
        <v/>
      </c>
      <c r="E145" s="49" t="str">
        <f t="shared" si="5"/>
        <v/>
      </c>
      <c r="F145" s="49" t="str">
        <f>IF($C145="","",女子様式!$G450)</f>
        <v/>
      </c>
      <c r="G145" s="49" t="str">
        <f ca="1">CONCATENATE(OFFSET(女子様式!$J$18,3*A145,0)," ",IF(LEN(OFFSET(女子様式!$K$18,A145*3,0))=0,,"("),LEFT(OFFSET(女子様式!$K$18,A145*3,0),2),IF(LEN(OFFSET(女子様式!$J$18,A145*3,0))=0,,")"))</f>
        <v xml:space="preserve"> </v>
      </c>
      <c r="H145" s="49" t="str">
        <f t="shared" si="6"/>
        <v/>
      </c>
      <c r="I145" s="51" t="str">
        <f>IF($C145="","",VLOOKUP(基本登録情報!$C$7,登録データ!$I$3:$L$100,3,FALSE))</f>
        <v/>
      </c>
      <c r="J145" s="51" t="str">
        <f ca="1">IF($C145="","",VLOOKUP(OFFSET(女子様式!$M$18,3*A145,0),登録データ!AM145:AN191,2,FALSE))</f>
        <v/>
      </c>
      <c r="K145" s="49" t="str">
        <f t="shared" si="7"/>
        <v/>
      </c>
      <c r="L145" s="49" t="str">
        <f>IF(女子様式!$AG450="","",女子様式!$AG450)</f>
        <v/>
      </c>
      <c r="M145" s="49" t="str">
        <f>IF(女子様式!$AG451="","",女子様式!$AG451)</f>
        <v/>
      </c>
      <c r="N145" s="49" t="str">
        <f>IF(女子様式!$AG452="","",女子様式!$AG452)</f>
        <v/>
      </c>
    </row>
    <row r="146" spans="2:14">
      <c r="B146" s="49" t="str">
        <f>IF(女子様式!$C453="","",IF(女子様式!$C453="@","@",女子様式!$C453))</f>
        <v/>
      </c>
      <c r="C146" s="49" t="str">
        <f>IF(女子様式!$C453="","",IF($B146="@","@",$B146+200000000))</f>
        <v/>
      </c>
      <c r="D146" s="49" t="str">
        <f>IF($C146="","",CONCATENATE(女子様式!$D453," ","(",女子様式!$K453,")"))</f>
        <v/>
      </c>
      <c r="E146" s="49" t="str">
        <f t="shared" si="5"/>
        <v/>
      </c>
      <c r="F146" s="49" t="str">
        <f>IF($C146="","",女子様式!$G453)</f>
        <v/>
      </c>
      <c r="G146" s="49" t="str">
        <f ca="1">CONCATENATE(OFFSET(女子様式!$J$18,3*A146,0)," ",IF(LEN(OFFSET(女子様式!$K$18,A146*3,0))=0,,"("),LEFT(OFFSET(女子様式!$K$18,A146*3,0),2),IF(LEN(OFFSET(女子様式!$J$18,A146*3,0))=0,,")"))</f>
        <v xml:space="preserve"> </v>
      </c>
      <c r="H146" s="49" t="str">
        <f t="shared" si="6"/>
        <v/>
      </c>
      <c r="I146" s="51" t="str">
        <f>IF($C146="","",VLOOKUP(基本登録情報!$C$7,登録データ!$I$3:$L$100,3,FALSE))</f>
        <v/>
      </c>
      <c r="J146" s="51" t="str">
        <f ca="1">IF($C146="","",VLOOKUP(OFFSET(女子様式!$M$18,3*A146,0),登録データ!AM146:AN192,2,FALSE))</f>
        <v/>
      </c>
      <c r="K146" s="49" t="str">
        <f t="shared" si="7"/>
        <v/>
      </c>
      <c r="L146" s="49" t="str">
        <f>IF(女子様式!$AG453="","",女子様式!$AG453)</f>
        <v/>
      </c>
      <c r="M146" s="49" t="str">
        <f>IF(女子様式!$AG454="","",女子様式!$AG454)</f>
        <v/>
      </c>
      <c r="N146" s="49" t="str">
        <f>IF(女子様式!$AG455="","",女子様式!$AG455)</f>
        <v/>
      </c>
    </row>
    <row r="147" spans="2:14">
      <c r="B147" s="49" t="str">
        <f>IF(女子様式!$C456="","",IF(女子様式!$C456="@","@",女子様式!$C456))</f>
        <v/>
      </c>
      <c r="C147" s="49" t="str">
        <f>IF(女子様式!$C456="","",IF($B147="@","@",$B147+200000000))</f>
        <v/>
      </c>
      <c r="D147" s="49" t="str">
        <f>IF($C147="","",CONCATENATE(女子様式!$D456," ","(",女子様式!$K456,")"))</f>
        <v/>
      </c>
      <c r="E147" s="49" t="str">
        <f t="shared" si="5"/>
        <v/>
      </c>
      <c r="F147" s="49" t="str">
        <f>IF($C147="","",女子様式!$G456)</f>
        <v/>
      </c>
      <c r="G147" s="49" t="str">
        <f ca="1">CONCATENATE(OFFSET(女子様式!$J$18,3*A147,0)," ",IF(LEN(OFFSET(女子様式!$K$18,A147*3,0))=0,,"("),LEFT(OFFSET(女子様式!$K$18,A147*3,0),2),IF(LEN(OFFSET(女子様式!$J$18,A147*3,0))=0,,")"))</f>
        <v xml:space="preserve"> </v>
      </c>
      <c r="H147" s="49" t="str">
        <f t="shared" si="6"/>
        <v/>
      </c>
      <c r="I147" s="51" t="str">
        <f>IF($C147="","",VLOOKUP(基本登録情報!$C$7,登録データ!$I$3:$L$100,3,FALSE))</f>
        <v/>
      </c>
      <c r="J147" s="51" t="str">
        <f ca="1">IF($C147="","",VLOOKUP(OFFSET(女子様式!$M$18,3*A147,0),登録データ!AM147:AN193,2,FALSE))</f>
        <v/>
      </c>
      <c r="K147" s="49" t="str">
        <f t="shared" si="7"/>
        <v/>
      </c>
      <c r="L147" s="49" t="str">
        <f>IF(女子様式!$AG456="","",女子様式!$AG456)</f>
        <v/>
      </c>
      <c r="M147" s="49" t="str">
        <f>IF(女子様式!$AG457="","",女子様式!$AG457)</f>
        <v/>
      </c>
      <c r="N147" s="49" t="str">
        <f>IF(女子様式!$AG458="","",女子様式!$AG458)</f>
        <v/>
      </c>
    </row>
    <row r="148" spans="2:14">
      <c r="B148" s="49" t="str">
        <f>IF(女子様式!$C459="","",IF(女子様式!$C459="@","@",女子様式!$C459))</f>
        <v/>
      </c>
      <c r="C148" s="49" t="str">
        <f>IF(女子様式!$C459="","",IF($B148="@","@",$B148+200000000))</f>
        <v/>
      </c>
      <c r="D148" s="49" t="str">
        <f>IF($C148="","",CONCATENATE(女子様式!$D459," ","(",女子様式!$K459,")"))</f>
        <v/>
      </c>
      <c r="E148" s="49" t="str">
        <f t="shared" si="5"/>
        <v/>
      </c>
      <c r="F148" s="49" t="str">
        <f>IF($C148="","",女子様式!$G459)</f>
        <v/>
      </c>
      <c r="G148" s="49" t="str">
        <f ca="1">CONCATENATE(OFFSET(女子様式!$J$18,3*A148,0)," ",IF(LEN(OFFSET(女子様式!$K$18,A148*3,0))=0,,"("),LEFT(OFFSET(女子様式!$K$18,A148*3,0),2),IF(LEN(OFFSET(女子様式!$J$18,A148*3,0))=0,,")"))</f>
        <v xml:space="preserve"> </v>
      </c>
      <c r="H148" s="49" t="str">
        <f t="shared" si="6"/>
        <v/>
      </c>
      <c r="I148" s="51" t="str">
        <f>IF($C148="","",VLOOKUP(基本登録情報!$C$7,登録データ!$I$3:$L$100,3,FALSE))</f>
        <v/>
      </c>
      <c r="J148" s="51" t="str">
        <f ca="1">IF($C148="","",VLOOKUP(OFFSET(女子様式!$M$18,3*A148,0),登録データ!AM148:AN194,2,FALSE))</f>
        <v/>
      </c>
      <c r="K148" s="49" t="str">
        <f t="shared" si="7"/>
        <v/>
      </c>
      <c r="L148" s="49" t="str">
        <f>IF(女子様式!$AG459="","",女子様式!$AG459)</f>
        <v/>
      </c>
      <c r="M148" s="49" t="str">
        <f>IF(女子様式!$AG460="","",女子様式!$AG460)</f>
        <v/>
      </c>
      <c r="N148" s="49" t="str">
        <f>IF(女子様式!$AG461="","",女子様式!$AG461)</f>
        <v/>
      </c>
    </row>
    <row r="149" spans="2:14">
      <c r="B149" s="49" t="str">
        <f>IF(女子様式!$C462="","",IF(女子様式!$C462="@","@",女子様式!$C462))</f>
        <v/>
      </c>
      <c r="C149" s="49" t="str">
        <f>IF(女子様式!$C462="","",IF($B149="@","@",$B149+200000000))</f>
        <v/>
      </c>
      <c r="D149" s="49" t="str">
        <f>IF($C149="","",CONCATENATE(女子様式!$D462," ","(",女子様式!$K462,")"))</f>
        <v/>
      </c>
      <c r="E149" s="49" t="str">
        <f t="shared" si="5"/>
        <v/>
      </c>
      <c r="F149" s="49" t="str">
        <f>IF($C149="","",女子様式!$G462)</f>
        <v/>
      </c>
      <c r="G149" s="49" t="str">
        <f ca="1">CONCATENATE(OFFSET(女子様式!$J$18,3*A149,0)," ",IF(LEN(OFFSET(女子様式!$K$18,A149*3,0))=0,,"("),LEFT(OFFSET(女子様式!$K$18,A149*3,0),2),IF(LEN(OFFSET(女子様式!$J$18,A149*3,0))=0,,")"))</f>
        <v xml:space="preserve"> </v>
      </c>
      <c r="H149" s="49" t="str">
        <f t="shared" si="6"/>
        <v/>
      </c>
      <c r="I149" s="51" t="str">
        <f>IF($C149="","",VLOOKUP(基本登録情報!$C$7,登録データ!$I$3:$L$100,3,FALSE))</f>
        <v/>
      </c>
      <c r="J149" s="51" t="str">
        <f ca="1">IF($C149="","",VLOOKUP(OFFSET(女子様式!$M$18,3*A149,0),登録データ!AM149:AN195,2,FALSE))</f>
        <v/>
      </c>
      <c r="K149" s="49" t="str">
        <f t="shared" si="7"/>
        <v/>
      </c>
      <c r="L149" s="49" t="str">
        <f>IF(女子様式!$AG462="","",女子様式!$AG462)</f>
        <v/>
      </c>
      <c r="M149" s="49" t="str">
        <f>IF(女子様式!$AG463="","",女子様式!$AG463)</f>
        <v/>
      </c>
      <c r="N149" s="49" t="str">
        <f>IF(女子様式!$AG464="","",女子様式!$AG464)</f>
        <v/>
      </c>
    </row>
    <row r="150" spans="2:14">
      <c r="B150" s="49" t="str">
        <f>IF(女子様式!$C465="","",IF(女子様式!$C465="@","@",女子様式!$C465))</f>
        <v/>
      </c>
      <c r="C150" s="49" t="str">
        <f>IF(女子様式!$C465="","",IF($B150="@","@",$B150+200000000))</f>
        <v/>
      </c>
      <c r="D150" s="49" t="str">
        <f>IF($C150="","",CONCATENATE(女子様式!$D465," ","(",女子様式!$K465,")"))</f>
        <v/>
      </c>
      <c r="E150" s="49" t="str">
        <f t="shared" si="5"/>
        <v/>
      </c>
      <c r="F150" s="49" t="str">
        <f>IF($C150="","",女子様式!$G465)</f>
        <v/>
      </c>
      <c r="G150" s="49" t="str">
        <f ca="1">CONCATENATE(OFFSET(女子様式!$J$18,3*A150,0)," ",IF(LEN(OFFSET(女子様式!$K$18,A150*3,0))=0,,"("),LEFT(OFFSET(女子様式!$K$18,A150*3,0),2),IF(LEN(OFFSET(女子様式!$J$18,A150*3,0))=0,,")"))</f>
        <v xml:space="preserve"> </v>
      </c>
      <c r="H150" s="49" t="str">
        <f t="shared" si="6"/>
        <v/>
      </c>
      <c r="I150" s="51" t="str">
        <f>IF($C150="","",VLOOKUP(基本登録情報!$C$7,登録データ!$I$3:$L$100,3,FALSE))</f>
        <v/>
      </c>
      <c r="J150" s="51" t="str">
        <f ca="1">IF($C150="","",VLOOKUP(OFFSET(女子様式!$M$18,3*A150,0),登録データ!AM150:AN196,2,FALSE))</f>
        <v/>
      </c>
      <c r="K150" s="49" t="str">
        <f t="shared" si="7"/>
        <v/>
      </c>
      <c r="L150" s="49" t="str">
        <f>IF(女子様式!$AG465="","",女子様式!$AG465)</f>
        <v/>
      </c>
      <c r="M150" s="49" t="str">
        <f>IF(女子様式!$AG466="","",女子様式!$AG466)</f>
        <v/>
      </c>
      <c r="N150" s="49" t="str">
        <f>IF(女子様式!$AG467="","",女子様式!$AG467)</f>
        <v/>
      </c>
    </row>
    <row r="151" spans="2:14">
      <c r="B151" s="49" t="str">
        <f>IF(女子様式!$C468="","",IF(女子様式!$C468="@","@",女子様式!$C468))</f>
        <v/>
      </c>
      <c r="C151" s="49" t="str">
        <f>IF(女子様式!$C468="","",IF($B151="@","@",$B151+200000000))</f>
        <v/>
      </c>
      <c r="D151" s="49" t="str">
        <f>IF($C151="","",CONCATENATE(女子様式!$D468," ","(",女子様式!$K468,")"))</f>
        <v/>
      </c>
      <c r="E151" s="49" t="str">
        <f t="shared" si="5"/>
        <v/>
      </c>
      <c r="F151" s="49" t="str">
        <f>IF($C151="","",女子様式!$G468)</f>
        <v/>
      </c>
      <c r="G151" s="49" t="str">
        <f ca="1">CONCATENATE(OFFSET(女子様式!$J$18,3*A151,0)," ",IF(LEN(OFFSET(女子様式!$K$18,A151*3,0))=0,,"("),LEFT(OFFSET(女子様式!$K$18,A151*3,0),2),IF(LEN(OFFSET(女子様式!$J$18,A151*3,0))=0,,")"))</f>
        <v xml:space="preserve"> </v>
      </c>
      <c r="H151" s="49" t="str">
        <f t="shared" si="6"/>
        <v/>
      </c>
      <c r="I151" s="51" t="str">
        <f>IF($C151="","",VLOOKUP(基本登録情報!$C$7,登録データ!$I$3:$L$100,3,FALSE))</f>
        <v/>
      </c>
      <c r="J151" s="51" t="str">
        <f ca="1">IF($C151="","",VLOOKUP(OFFSET(女子様式!$M$18,3*A151,0),登録データ!AM151:AN197,2,FALSE))</f>
        <v/>
      </c>
      <c r="K151" s="49" t="str">
        <f t="shared" si="7"/>
        <v/>
      </c>
      <c r="L151" s="49" t="str">
        <f>IF(女子様式!$AG468="","",女子様式!$AG468)</f>
        <v/>
      </c>
      <c r="M151" s="49" t="str">
        <f>IF(女子様式!$AG469="","",女子様式!$AG469)</f>
        <v/>
      </c>
      <c r="N151" s="49" t="str">
        <f>IF(女子様式!$AG470="","",女子様式!$AG470)</f>
        <v/>
      </c>
    </row>
    <row r="152" spans="2:14">
      <c r="B152" s="49" t="str">
        <f>IF(女子様式!$C471="","",IF(女子様式!$C471="@","@",女子様式!$C471))</f>
        <v/>
      </c>
      <c r="C152" s="49" t="str">
        <f>IF(女子様式!$C471="","",IF($B152="@","@",$B152+200000000))</f>
        <v/>
      </c>
      <c r="D152" s="49" t="str">
        <f>IF($C152="","",CONCATENATE(女子様式!$D471," ","(",女子様式!$K471,")"))</f>
        <v/>
      </c>
      <c r="E152" s="49" t="str">
        <f t="shared" si="5"/>
        <v/>
      </c>
      <c r="F152" s="49" t="str">
        <f>IF($C152="","",女子様式!$G471)</f>
        <v/>
      </c>
      <c r="G152" s="49" t="str">
        <f ca="1">CONCATENATE(OFFSET(女子様式!$J$18,3*A152,0)," ",IF(LEN(OFFSET(女子様式!$K$18,A152*3,0))=0,,"("),LEFT(OFFSET(女子様式!$K$18,A152*3,0),2),IF(LEN(OFFSET(女子様式!$J$18,A152*3,0))=0,,")"))</f>
        <v xml:space="preserve"> </v>
      </c>
      <c r="H152" s="49" t="str">
        <f t="shared" si="6"/>
        <v/>
      </c>
      <c r="I152" s="51" t="str">
        <f>IF($C152="","",VLOOKUP(基本登録情報!$C$7,登録データ!$I$3:$L$100,3,FALSE))</f>
        <v/>
      </c>
      <c r="J152" s="51" t="str">
        <f ca="1">IF($C152="","",VLOOKUP(OFFSET(女子様式!$M$18,3*A152,0),登録データ!AM152:AN198,2,FALSE))</f>
        <v/>
      </c>
      <c r="K152" s="49" t="str">
        <f t="shared" si="7"/>
        <v/>
      </c>
      <c r="L152" s="49" t="str">
        <f>IF(女子様式!$AG471="","",女子様式!$AG471)</f>
        <v/>
      </c>
      <c r="M152" s="49" t="str">
        <f>IF(女子様式!$AG472="","",女子様式!$AG472)</f>
        <v/>
      </c>
      <c r="N152" s="49" t="str">
        <f>IF(女子様式!$AG473="","",女子様式!$AG473)</f>
        <v/>
      </c>
    </row>
    <row r="153" spans="2:14">
      <c r="B153" s="49" t="str">
        <f>IF(女子様式!$C474="","",IF(女子様式!$C474="@","@",女子様式!$C474))</f>
        <v/>
      </c>
      <c r="C153" s="49" t="str">
        <f>IF(女子様式!$C474="","",IF($B153="@","@",$B153+200000000))</f>
        <v/>
      </c>
      <c r="D153" s="49" t="str">
        <f>IF($C153="","",CONCATENATE(女子様式!$D474," ","(",女子様式!$K474,")"))</f>
        <v/>
      </c>
      <c r="E153" s="49" t="str">
        <f t="shared" si="5"/>
        <v/>
      </c>
      <c r="F153" s="49" t="str">
        <f>IF($C153="","",女子様式!$G474)</f>
        <v/>
      </c>
      <c r="G153" s="49" t="str">
        <f ca="1">CONCATENATE(OFFSET(女子様式!$J$18,3*A153,0)," ",IF(LEN(OFFSET(女子様式!$K$18,A153*3,0))=0,,"("),LEFT(OFFSET(女子様式!$K$18,A153*3,0),2),IF(LEN(OFFSET(女子様式!$J$18,A153*3,0))=0,,")"))</f>
        <v xml:space="preserve"> </v>
      </c>
      <c r="H153" s="49" t="str">
        <f t="shared" si="6"/>
        <v/>
      </c>
      <c r="I153" s="51" t="str">
        <f>IF($C153="","",VLOOKUP(基本登録情報!$C$7,登録データ!$I$3:$L$100,3,FALSE))</f>
        <v/>
      </c>
      <c r="J153" s="51" t="str">
        <f ca="1">IF($C153="","",VLOOKUP(OFFSET(女子様式!$M$18,3*A153,0),登録データ!AM153:AN199,2,FALSE))</f>
        <v/>
      </c>
      <c r="K153" s="49" t="str">
        <f t="shared" si="7"/>
        <v/>
      </c>
      <c r="L153" s="49" t="str">
        <f>IF(女子様式!$AG474="","",女子様式!$AG474)</f>
        <v/>
      </c>
      <c r="M153" s="49" t="str">
        <f>IF(女子様式!$AG475="","",女子様式!$AG475)</f>
        <v/>
      </c>
      <c r="N153" s="49" t="str">
        <f>IF(女子様式!$AG476="","",女子様式!$AG476)</f>
        <v/>
      </c>
    </row>
    <row r="154" spans="2:14">
      <c r="B154" s="49" t="str">
        <f>IF(女子様式!$C477="","",IF(女子様式!$C477="@","@",女子様式!$C477))</f>
        <v/>
      </c>
      <c r="C154" s="49" t="str">
        <f>IF(女子様式!$C477="","",IF($B154="@","@",$B154+200000000))</f>
        <v/>
      </c>
      <c r="D154" s="49" t="str">
        <f>IF($C154="","",CONCATENATE(女子様式!$D477," ","(",女子様式!$K477,")"))</f>
        <v/>
      </c>
      <c r="E154" s="49" t="str">
        <f t="shared" si="5"/>
        <v/>
      </c>
      <c r="F154" s="49" t="str">
        <f>IF($C154="","",女子様式!$G477)</f>
        <v/>
      </c>
      <c r="G154" s="49" t="str">
        <f ca="1">CONCATENATE(OFFSET(女子様式!$J$18,3*A154,0)," ",IF(LEN(OFFSET(女子様式!$K$18,A154*3,0))=0,,"("),LEFT(OFFSET(女子様式!$K$18,A154*3,0),2),IF(LEN(OFFSET(女子様式!$J$18,A154*3,0))=0,,")"))</f>
        <v xml:space="preserve"> </v>
      </c>
      <c r="H154" s="49" t="str">
        <f t="shared" si="6"/>
        <v/>
      </c>
      <c r="I154" s="51" t="str">
        <f>IF($C154="","",VLOOKUP(基本登録情報!$C$7,登録データ!$I$3:$L$100,3,FALSE))</f>
        <v/>
      </c>
      <c r="J154" s="51" t="str">
        <f ca="1">IF($C154="","",VLOOKUP(OFFSET(女子様式!$M$18,3*A154,0),登録データ!AM154:AN200,2,FALSE))</f>
        <v/>
      </c>
      <c r="K154" s="49" t="str">
        <f t="shared" si="7"/>
        <v/>
      </c>
      <c r="L154" s="49" t="str">
        <f>IF(女子様式!$AG477="","",女子様式!$AG477)</f>
        <v/>
      </c>
      <c r="M154" s="49" t="str">
        <f>IF(女子様式!$AG478="","",女子様式!$AG478)</f>
        <v/>
      </c>
      <c r="N154" s="49" t="str">
        <f>IF(女子様式!$AG479="","",女子様式!$AG479)</f>
        <v/>
      </c>
    </row>
    <row r="155" spans="2:14">
      <c r="B155" s="49" t="str">
        <f>IF(女子様式!$C480="","",IF(女子様式!$C480="@","@",女子様式!$C480))</f>
        <v/>
      </c>
      <c r="C155" s="49" t="str">
        <f>IF(女子様式!$C480="","",IF($B155="@","@",$B155+200000000))</f>
        <v/>
      </c>
      <c r="D155" s="49" t="str">
        <f>IF($C155="","",CONCATENATE(女子様式!$D480," ","(",女子様式!$K480,")"))</f>
        <v/>
      </c>
      <c r="E155" s="49" t="str">
        <f t="shared" si="5"/>
        <v/>
      </c>
      <c r="F155" s="49" t="str">
        <f>IF($C155="","",女子様式!$G480)</f>
        <v/>
      </c>
      <c r="G155" s="49" t="str">
        <f ca="1">CONCATENATE(OFFSET(女子様式!$J$18,3*A155,0)," ",IF(LEN(OFFSET(女子様式!$K$18,A155*3,0))=0,,"("),LEFT(OFFSET(女子様式!$K$18,A155*3,0),2),IF(LEN(OFFSET(女子様式!$J$18,A155*3,0))=0,,")"))</f>
        <v xml:space="preserve"> </v>
      </c>
      <c r="H155" s="49" t="str">
        <f t="shared" si="6"/>
        <v/>
      </c>
      <c r="I155" s="51" t="str">
        <f>IF($C155="","",VLOOKUP(基本登録情報!$C$7,登録データ!$I$3:$L$100,3,FALSE))</f>
        <v/>
      </c>
      <c r="J155" s="51" t="str">
        <f ca="1">IF($C155="","",VLOOKUP(OFFSET(女子様式!$M$18,3*A155,0),登録データ!AM155:AN201,2,FALSE))</f>
        <v/>
      </c>
      <c r="K155" s="49" t="str">
        <f t="shared" si="7"/>
        <v/>
      </c>
      <c r="L155" s="49" t="str">
        <f>IF(女子様式!$AG480="","",女子様式!$AG480)</f>
        <v/>
      </c>
      <c r="M155" s="49" t="str">
        <f>IF(女子様式!$AG481="","",女子様式!$AG481)</f>
        <v/>
      </c>
      <c r="N155" s="49" t="str">
        <f>IF(女子様式!$AG482="","",女子様式!$AG482)</f>
        <v/>
      </c>
    </row>
    <row r="156" spans="2:14">
      <c r="B156" s="49" t="str">
        <f>IF(女子様式!$C483="","",IF(女子様式!$C483="@","@",女子様式!$C483))</f>
        <v/>
      </c>
      <c r="C156" s="49" t="str">
        <f>IF(女子様式!$C483="","",IF($B156="@","@",$B156+200000000))</f>
        <v/>
      </c>
      <c r="D156" s="49" t="str">
        <f>IF($C156="","",CONCATENATE(女子様式!$D483," ","(",女子様式!$K483,")"))</f>
        <v/>
      </c>
      <c r="E156" s="49" t="str">
        <f t="shared" si="5"/>
        <v/>
      </c>
      <c r="F156" s="49" t="str">
        <f>IF($C156="","",女子様式!$G483)</f>
        <v/>
      </c>
      <c r="G156" s="49" t="str">
        <f ca="1">CONCATENATE(OFFSET(女子様式!$J$18,3*A156,0)," ",IF(LEN(OFFSET(女子様式!$K$18,A156*3,0))=0,,"("),LEFT(OFFSET(女子様式!$K$18,A156*3,0),2),IF(LEN(OFFSET(女子様式!$J$18,A156*3,0))=0,,")"))</f>
        <v xml:space="preserve"> </v>
      </c>
      <c r="H156" s="49" t="str">
        <f t="shared" si="6"/>
        <v/>
      </c>
      <c r="I156" s="51" t="str">
        <f>IF($C156="","",VLOOKUP(基本登録情報!$C$7,登録データ!$I$3:$L$100,3,FALSE))</f>
        <v/>
      </c>
      <c r="J156" s="51" t="str">
        <f ca="1">IF($C156="","",VLOOKUP(OFFSET(女子様式!$M$18,3*A156,0),登録データ!AM156:AN202,2,FALSE))</f>
        <v/>
      </c>
      <c r="K156" s="49" t="str">
        <f t="shared" si="7"/>
        <v/>
      </c>
      <c r="L156" s="49" t="str">
        <f>IF(女子様式!$AG483="","",女子様式!$AG483)</f>
        <v/>
      </c>
      <c r="M156" s="49" t="str">
        <f>IF(女子様式!$AG484="","",女子様式!$AG484)</f>
        <v/>
      </c>
      <c r="N156" s="49" t="str">
        <f>IF(女子様式!$AG485="","",女子様式!$AG485)</f>
        <v/>
      </c>
    </row>
    <row r="157" spans="2:14">
      <c r="B157" s="49" t="str">
        <f>IF(女子様式!$C486="","",IF(女子様式!$C486="@","@",女子様式!$C486))</f>
        <v/>
      </c>
      <c r="C157" s="49" t="str">
        <f>IF(女子様式!$C486="","",IF($B157="@","@",$B157+200000000))</f>
        <v/>
      </c>
      <c r="D157" s="49" t="str">
        <f>IF($C157="","",CONCATENATE(女子様式!$D486," ","(",女子様式!$K486,")"))</f>
        <v/>
      </c>
      <c r="E157" s="49" t="str">
        <f t="shared" si="5"/>
        <v/>
      </c>
      <c r="F157" s="49" t="str">
        <f>IF($C157="","",女子様式!$G486)</f>
        <v/>
      </c>
      <c r="G157" s="49" t="str">
        <f ca="1">CONCATENATE(OFFSET(女子様式!$J$18,3*A157,0)," ",IF(LEN(OFFSET(女子様式!$K$18,A157*3,0))=0,,"("),LEFT(OFFSET(女子様式!$K$18,A157*3,0),2),IF(LEN(OFFSET(女子様式!$J$18,A157*3,0))=0,,")"))</f>
        <v xml:space="preserve"> </v>
      </c>
      <c r="H157" s="49" t="str">
        <f t="shared" si="6"/>
        <v/>
      </c>
      <c r="I157" s="51" t="str">
        <f>IF($C157="","",VLOOKUP(基本登録情報!$C$7,登録データ!$I$3:$L$100,3,FALSE))</f>
        <v/>
      </c>
      <c r="J157" s="51" t="str">
        <f ca="1">IF($C157="","",VLOOKUP(OFFSET(女子様式!$M$18,3*A157,0),登録データ!AM157:AN203,2,FALSE))</f>
        <v/>
      </c>
      <c r="K157" s="49" t="str">
        <f t="shared" si="7"/>
        <v/>
      </c>
      <c r="L157" s="49" t="str">
        <f>IF(女子様式!$AG486="","",女子様式!$AG486)</f>
        <v/>
      </c>
      <c r="M157" s="49" t="str">
        <f>IF(女子様式!$AG487="","",女子様式!$AG487)</f>
        <v/>
      </c>
      <c r="N157" s="49" t="str">
        <f>IF(女子様式!$AG488="","",女子様式!$AG488)</f>
        <v/>
      </c>
    </row>
    <row r="158" spans="2:14">
      <c r="B158" s="49" t="str">
        <f>IF(女子様式!$C489="","",IF(女子様式!$C489="@","@",女子様式!$C489))</f>
        <v/>
      </c>
      <c r="C158" s="49" t="str">
        <f>IF(女子様式!$C489="","",IF($B158="@","@",$B158+200000000))</f>
        <v/>
      </c>
      <c r="D158" s="49" t="str">
        <f>IF($C158="","",CONCATENATE(女子様式!$D489," ","(",女子様式!$K489,")"))</f>
        <v/>
      </c>
      <c r="E158" s="49" t="str">
        <f t="shared" si="5"/>
        <v/>
      </c>
      <c r="F158" s="49" t="str">
        <f>IF($C158="","",女子様式!$G489)</f>
        <v/>
      </c>
      <c r="G158" s="49" t="str">
        <f ca="1">CONCATENATE(OFFSET(女子様式!$J$18,3*A158,0)," ",IF(LEN(OFFSET(女子様式!$K$18,A158*3,0))=0,,"("),LEFT(OFFSET(女子様式!$K$18,A158*3,0),2),IF(LEN(OFFSET(女子様式!$J$18,A158*3,0))=0,,")"))</f>
        <v xml:space="preserve"> </v>
      </c>
      <c r="H158" s="49" t="str">
        <f t="shared" si="6"/>
        <v/>
      </c>
      <c r="I158" s="51" t="str">
        <f>IF($C158="","",VLOOKUP(基本登録情報!$C$7,登録データ!$I$3:$L$100,3,FALSE))</f>
        <v/>
      </c>
      <c r="J158" s="51" t="str">
        <f ca="1">IF($C158="","",VLOOKUP(OFFSET(女子様式!$M$18,3*A158,0),登録データ!AM158:AN204,2,FALSE))</f>
        <v/>
      </c>
      <c r="K158" s="49" t="str">
        <f t="shared" si="7"/>
        <v/>
      </c>
      <c r="L158" s="49" t="str">
        <f>IF(女子様式!$AG489="","",女子様式!$AG489)</f>
        <v/>
      </c>
      <c r="M158" s="49" t="str">
        <f>IF(女子様式!$AG490="","",女子様式!$AG490)</f>
        <v/>
      </c>
      <c r="N158" s="49" t="str">
        <f>IF(女子様式!$AG491="","",女子様式!$AG491)</f>
        <v/>
      </c>
    </row>
    <row r="159" spans="2:14">
      <c r="B159" s="49" t="str">
        <f>IF(女子様式!$C492="","",IF(女子様式!$C492="@","@",女子様式!$C492))</f>
        <v/>
      </c>
      <c r="C159" s="49" t="str">
        <f>IF(女子様式!$C492="","",IF($B159="@","@",$B159+200000000))</f>
        <v/>
      </c>
      <c r="D159" s="49" t="str">
        <f>IF($C159="","",CONCATENATE(女子様式!$D492," ","(",女子様式!$K492,")"))</f>
        <v/>
      </c>
      <c r="E159" s="49" t="str">
        <f t="shared" si="5"/>
        <v/>
      </c>
      <c r="F159" s="49" t="str">
        <f>IF($C159="","",女子様式!$G492)</f>
        <v/>
      </c>
      <c r="G159" s="49" t="str">
        <f ca="1">CONCATENATE(OFFSET(女子様式!$J$18,3*A159,0)," ",IF(LEN(OFFSET(女子様式!$K$18,A159*3,0))=0,,"("),LEFT(OFFSET(女子様式!$K$18,A159*3,0),2),IF(LEN(OFFSET(女子様式!$J$18,A159*3,0))=0,,")"))</f>
        <v xml:space="preserve"> </v>
      </c>
      <c r="H159" s="49" t="str">
        <f t="shared" si="6"/>
        <v/>
      </c>
      <c r="I159" s="51" t="str">
        <f>IF($C159="","",VLOOKUP(基本登録情報!$C$7,登録データ!$I$3:$L$100,3,FALSE))</f>
        <v/>
      </c>
      <c r="J159" s="51" t="str">
        <f ca="1">IF($C159="","",VLOOKUP(OFFSET(女子様式!$M$18,3*A159,0),登録データ!AM159:AN205,2,FALSE))</f>
        <v/>
      </c>
      <c r="K159" s="49" t="str">
        <f t="shared" si="7"/>
        <v/>
      </c>
      <c r="L159" s="49" t="str">
        <f>IF(女子様式!$AG492="","",女子様式!$AG492)</f>
        <v/>
      </c>
      <c r="M159" s="49" t="str">
        <f>IF(女子様式!$AG493="","",女子様式!$AG493)</f>
        <v/>
      </c>
      <c r="N159" s="49" t="str">
        <f>IF(女子様式!$AG494="","",女子様式!$AG494)</f>
        <v/>
      </c>
    </row>
    <row r="160" spans="2:14">
      <c r="B160" s="49" t="str">
        <f>IF(女子様式!$C495="","",IF(女子様式!$C495="@","@",女子様式!$C495))</f>
        <v/>
      </c>
      <c r="C160" s="49" t="str">
        <f>IF(女子様式!$C495="","",IF($B160="@","@",$B160+200000000))</f>
        <v/>
      </c>
      <c r="D160" s="49" t="str">
        <f>IF($C160="","",CONCATENATE(女子様式!$D495," ","(",女子様式!$K495,")"))</f>
        <v/>
      </c>
      <c r="E160" s="49" t="str">
        <f t="shared" si="5"/>
        <v/>
      </c>
      <c r="F160" s="49" t="str">
        <f>IF($C160="","",女子様式!$G495)</f>
        <v/>
      </c>
      <c r="G160" s="49" t="str">
        <f ca="1">CONCATENATE(OFFSET(女子様式!$J$18,3*A160,0)," ",IF(LEN(OFFSET(女子様式!$K$18,A160*3,0))=0,,"("),LEFT(OFFSET(女子様式!$K$18,A160*3,0),2),IF(LEN(OFFSET(女子様式!$J$18,A160*3,0))=0,,")"))</f>
        <v xml:space="preserve"> </v>
      </c>
      <c r="H160" s="49" t="str">
        <f t="shared" si="6"/>
        <v/>
      </c>
      <c r="I160" s="51" t="str">
        <f>IF($C160="","",VLOOKUP(基本登録情報!$C$7,登録データ!$I$3:$L$100,3,FALSE))</f>
        <v/>
      </c>
      <c r="J160" s="51" t="str">
        <f ca="1">IF($C160="","",VLOOKUP(OFFSET(女子様式!$M$18,3*A160,0),登録データ!AM160:AN206,2,FALSE))</f>
        <v/>
      </c>
      <c r="K160" s="49" t="str">
        <f t="shared" si="7"/>
        <v/>
      </c>
      <c r="L160" s="49" t="str">
        <f>IF(女子様式!$AG495="","",女子様式!$AG495)</f>
        <v/>
      </c>
      <c r="M160" s="49" t="str">
        <f>IF(女子様式!$AG496="","",女子様式!$AG496)</f>
        <v/>
      </c>
      <c r="N160" s="49" t="str">
        <f>IF(女子様式!$AG497="","",女子様式!$AG497)</f>
        <v/>
      </c>
    </row>
    <row r="161" spans="2:14">
      <c r="B161" s="49" t="str">
        <f>IF(女子様式!$C498="","",IF(女子様式!$C498="@","@",女子様式!$C498))</f>
        <v/>
      </c>
      <c r="C161" s="49" t="str">
        <f>IF(女子様式!$C498="","",IF($B161="@","@",$B161+200000000))</f>
        <v/>
      </c>
      <c r="D161" s="49" t="str">
        <f>IF($C161="","",CONCATENATE(女子様式!$D498," ","(",女子様式!$K498,")"))</f>
        <v/>
      </c>
      <c r="E161" s="49" t="str">
        <f t="shared" si="5"/>
        <v/>
      </c>
      <c r="F161" s="49" t="str">
        <f>IF($C161="","",女子様式!$G498)</f>
        <v/>
      </c>
      <c r="G161" s="49" t="str">
        <f ca="1">CONCATENATE(OFFSET(女子様式!$J$18,3*A161,0)," ",IF(LEN(OFFSET(女子様式!$K$18,A161*3,0))=0,,"("),LEFT(OFFSET(女子様式!$K$18,A161*3,0),2),IF(LEN(OFFSET(女子様式!$J$18,A161*3,0))=0,,")"))</f>
        <v xml:space="preserve"> </v>
      </c>
      <c r="H161" s="49" t="str">
        <f t="shared" si="6"/>
        <v/>
      </c>
      <c r="I161" s="51" t="str">
        <f>IF($C161="","",VLOOKUP(基本登録情報!$C$7,登録データ!$I$3:$L$100,3,FALSE))</f>
        <v/>
      </c>
      <c r="J161" s="51" t="str">
        <f ca="1">IF($C161="","",VLOOKUP(OFFSET(女子様式!$M$18,3*A161,0),登録データ!AM161:AN207,2,FALSE))</f>
        <v/>
      </c>
      <c r="K161" s="49" t="str">
        <f t="shared" si="7"/>
        <v/>
      </c>
      <c r="L161" s="49" t="str">
        <f>IF(女子様式!$AG498="","",女子様式!$AG498)</f>
        <v/>
      </c>
      <c r="M161" s="49" t="str">
        <f>IF(女子様式!$AG499="","",女子様式!$AG499)</f>
        <v/>
      </c>
      <c r="N161" s="49" t="str">
        <f>IF(女子様式!$AG500="","",女子様式!$AG500)</f>
        <v/>
      </c>
    </row>
    <row r="162" spans="2:14">
      <c r="B162" s="49" t="str">
        <f>IF(女子様式!$C501="","",IF(女子様式!$C501="@","@",女子様式!$C501))</f>
        <v/>
      </c>
      <c r="C162" s="49" t="str">
        <f>IF(女子様式!$C501="","",IF($B162="@","@",$B162+200000000))</f>
        <v/>
      </c>
      <c r="D162" s="49" t="str">
        <f>IF($C162="","",CONCATENATE(女子様式!$D501," ","(",女子様式!$K501,")"))</f>
        <v/>
      </c>
      <c r="E162" s="49" t="str">
        <f t="shared" si="5"/>
        <v/>
      </c>
      <c r="F162" s="49" t="str">
        <f>IF($C162="","",女子様式!$G501)</f>
        <v/>
      </c>
      <c r="G162" s="49" t="str">
        <f ca="1">CONCATENATE(OFFSET(女子様式!$J$18,3*A162,0)," ",IF(LEN(OFFSET(女子様式!$K$18,A162*3,0))=0,,"("),LEFT(OFFSET(女子様式!$K$18,A162*3,0),2),IF(LEN(OFFSET(女子様式!$J$18,A162*3,0))=0,,")"))</f>
        <v xml:space="preserve"> </v>
      </c>
      <c r="H162" s="49" t="str">
        <f t="shared" si="6"/>
        <v/>
      </c>
      <c r="I162" s="51" t="str">
        <f>IF($C162="","",VLOOKUP(基本登録情報!$C$7,登録データ!$I$3:$L$100,3,FALSE))</f>
        <v/>
      </c>
      <c r="J162" s="51" t="str">
        <f ca="1">IF($C162="","",VLOOKUP(OFFSET(女子様式!$M$18,3*A162,0),登録データ!AM162:AN208,2,FALSE))</f>
        <v/>
      </c>
      <c r="K162" s="49" t="str">
        <f t="shared" si="7"/>
        <v/>
      </c>
      <c r="L162" s="49" t="str">
        <f>IF(女子様式!$AG501="","",女子様式!$AG501)</f>
        <v/>
      </c>
      <c r="M162" s="49" t="str">
        <f>IF(女子様式!$AG502="","",女子様式!$AG502)</f>
        <v/>
      </c>
      <c r="N162" s="49" t="str">
        <f>IF(女子様式!$AG503="","",女子様式!$AG503)</f>
        <v/>
      </c>
    </row>
    <row r="163" spans="2:14">
      <c r="B163" s="49" t="str">
        <f>IF(女子様式!$C504="","",IF(女子様式!$C504="@","@",女子様式!$C504))</f>
        <v/>
      </c>
      <c r="C163" s="49" t="str">
        <f>IF(女子様式!$C504="","",IF($B163="@","@",$B163+200000000))</f>
        <v/>
      </c>
      <c r="D163" s="49" t="str">
        <f>IF($C163="","",CONCATENATE(女子様式!$D504," ","(",女子様式!$K504,")"))</f>
        <v/>
      </c>
      <c r="E163" s="49" t="str">
        <f t="shared" si="5"/>
        <v/>
      </c>
      <c r="F163" s="49" t="str">
        <f>IF($C163="","",女子様式!$G504)</f>
        <v/>
      </c>
      <c r="G163" s="49" t="str">
        <f ca="1">CONCATENATE(OFFSET(女子様式!$J$18,3*A163,0)," ",IF(LEN(OFFSET(女子様式!$K$18,A163*3,0))=0,,"("),LEFT(OFFSET(女子様式!$K$18,A163*3,0),2),IF(LEN(OFFSET(女子様式!$J$18,A163*3,0))=0,,")"))</f>
        <v xml:space="preserve"> </v>
      </c>
      <c r="H163" s="49" t="str">
        <f t="shared" si="6"/>
        <v/>
      </c>
      <c r="I163" s="51" t="str">
        <f>IF($C163="","",VLOOKUP(基本登録情報!$C$7,登録データ!$I$3:$L$100,3,FALSE))</f>
        <v/>
      </c>
      <c r="J163" s="51" t="str">
        <f ca="1">IF($C163="","",VLOOKUP(OFFSET(女子様式!$M$18,3*A163,0),登録データ!AM163:AN209,2,FALSE))</f>
        <v/>
      </c>
      <c r="K163" s="49" t="str">
        <f t="shared" si="7"/>
        <v/>
      </c>
      <c r="L163" s="49" t="str">
        <f>IF(女子様式!$AG504="","",女子様式!$AG504)</f>
        <v/>
      </c>
      <c r="M163" s="49" t="str">
        <f>IF(女子様式!$AG505="","",女子様式!$AG505)</f>
        <v/>
      </c>
      <c r="N163" s="49" t="str">
        <f>IF(女子様式!$AG506="","",女子様式!$AG506)</f>
        <v/>
      </c>
    </row>
    <row r="164" spans="2:14">
      <c r="B164" s="49" t="str">
        <f>IF(女子様式!$C507="","",IF(女子様式!$C507="@","@",女子様式!$C507))</f>
        <v/>
      </c>
      <c r="C164" s="49" t="str">
        <f>IF(女子様式!$C507="","",IF($B164="@","@",$B164+200000000))</f>
        <v/>
      </c>
      <c r="D164" s="49" t="str">
        <f>IF($C164="","",CONCATENATE(女子様式!$D507," ","(",女子様式!$K507,")"))</f>
        <v/>
      </c>
      <c r="E164" s="49" t="str">
        <f t="shared" si="5"/>
        <v/>
      </c>
      <c r="F164" s="49" t="str">
        <f>IF($C164="","",女子様式!$G507)</f>
        <v/>
      </c>
      <c r="G164" s="49" t="str">
        <f ca="1">CONCATENATE(OFFSET(女子様式!$J$18,3*A164,0)," ",IF(LEN(OFFSET(女子様式!$K$18,A164*3,0))=0,,"("),LEFT(OFFSET(女子様式!$K$18,A164*3,0),2),IF(LEN(OFFSET(女子様式!$J$18,A164*3,0))=0,,")"))</f>
        <v xml:space="preserve"> </v>
      </c>
      <c r="H164" s="49" t="str">
        <f t="shared" si="6"/>
        <v/>
      </c>
      <c r="I164" s="51" t="str">
        <f>IF($C164="","",VLOOKUP(基本登録情報!$C$7,登録データ!$I$3:$L$100,3,FALSE))</f>
        <v/>
      </c>
      <c r="J164" s="51" t="str">
        <f ca="1">IF($C164="","",VLOOKUP(OFFSET(女子様式!$M$18,3*A164,0),登録データ!AM164:AN210,2,FALSE))</f>
        <v/>
      </c>
      <c r="K164" s="49" t="str">
        <f t="shared" si="7"/>
        <v/>
      </c>
      <c r="L164" s="49" t="str">
        <f>IF(女子様式!$AG507="","",女子様式!$AG507)</f>
        <v/>
      </c>
      <c r="M164" s="49" t="str">
        <f>IF(女子様式!$AG508="","",女子様式!$AG508)</f>
        <v/>
      </c>
      <c r="N164" s="49" t="str">
        <f>IF(女子様式!$AG509="","",女子様式!$AG509)</f>
        <v/>
      </c>
    </row>
    <row r="165" spans="2:14">
      <c r="B165" s="49" t="str">
        <f>IF(女子様式!$C510="","",IF(女子様式!$C510="@","@",女子様式!$C510))</f>
        <v/>
      </c>
      <c r="C165" s="49" t="str">
        <f>IF(女子様式!$C510="","",IF($B165="@","@",$B165+200000000))</f>
        <v/>
      </c>
      <c r="D165" s="49" t="str">
        <f>IF($C165="","",CONCATENATE(女子様式!$D510," ","(",女子様式!$K510,")"))</f>
        <v/>
      </c>
      <c r="E165" s="49" t="str">
        <f t="shared" si="5"/>
        <v/>
      </c>
      <c r="F165" s="49" t="str">
        <f>IF($C165="","",女子様式!$G510)</f>
        <v/>
      </c>
      <c r="G165" s="49" t="str">
        <f ca="1">CONCATENATE(OFFSET(女子様式!$J$18,3*A165,0)," ",IF(LEN(OFFSET(女子様式!$K$18,A165*3,0))=0,,"("),LEFT(OFFSET(女子様式!$K$18,A165*3,0),2),IF(LEN(OFFSET(女子様式!$J$18,A165*3,0))=0,,")"))</f>
        <v xml:space="preserve"> </v>
      </c>
      <c r="H165" s="49" t="str">
        <f t="shared" si="6"/>
        <v/>
      </c>
      <c r="I165" s="51" t="str">
        <f>IF($C165="","",VLOOKUP(基本登録情報!$C$7,登録データ!$I$3:$L$100,3,FALSE))</f>
        <v/>
      </c>
      <c r="J165" s="51" t="str">
        <f ca="1">IF($C165="","",VLOOKUP(OFFSET(女子様式!$M$18,3*A165,0),登録データ!AM165:AN211,2,FALSE))</f>
        <v/>
      </c>
      <c r="K165" s="49" t="str">
        <f t="shared" si="7"/>
        <v/>
      </c>
      <c r="L165" s="49" t="str">
        <f>IF(女子様式!$AG510="","",女子様式!$AG510)</f>
        <v/>
      </c>
      <c r="M165" s="49" t="str">
        <f>IF(女子様式!$AG511="","",女子様式!$AG511)</f>
        <v/>
      </c>
      <c r="N165" s="49" t="str">
        <f>IF(女子様式!$AG512="","",女子様式!$AG512)</f>
        <v/>
      </c>
    </row>
    <row r="166" spans="2:14">
      <c r="B166" s="49" t="str">
        <f>IF(女子様式!$C513="","",IF(女子様式!$C513="@","@",女子様式!$C513))</f>
        <v/>
      </c>
      <c r="C166" s="49" t="str">
        <f>IF(女子様式!$C513="","",IF($B166="@","@",$B166+200000000))</f>
        <v/>
      </c>
      <c r="D166" s="49" t="str">
        <f>IF($C166="","",CONCATENATE(女子様式!$D513," ","(",女子様式!$K513,")"))</f>
        <v/>
      </c>
      <c r="E166" s="49" t="str">
        <f t="shared" si="5"/>
        <v/>
      </c>
      <c r="F166" s="49" t="str">
        <f>IF($C166="","",女子様式!$G513)</f>
        <v/>
      </c>
      <c r="G166" s="49" t="str">
        <f ca="1">CONCATENATE(OFFSET(女子様式!$J$18,3*A166,0)," ",IF(LEN(OFFSET(女子様式!$K$18,A166*3,0))=0,,"("),LEFT(OFFSET(女子様式!$K$18,A166*3,0),2),IF(LEN(OFFSET(女子様式!$J$18,A166*3,0))=0,,")"))</f>
        <v xml:space="preserve"> </v>
      </c>
      <c r="H166" s="49" t="str">
        <f t="shared" si="6"/>
        <v/>
      </c>
      <c r="I166" s="51" t="str">
        <f>IF($C166="","",VLOOKUP(基本登録情報!$C$7,登録データ!$I$3:$L$100,3,FALSE))</f>
        <v/>
      </c>
      <c r="J166" s="51" t="str">
        <f ca="1">IF($C166="","",VLOOKUP(OFFSET(女子様式!$M$18,3*A166,0),登録データ!AM166:AN212,2,FALSE))</f>
        <v/>
      </c>
      <c r="K166" s="49" t="str">
        <f t="shared" si="7"/>
        <v/>
      </c>
      <c r="L166" s="49" t="str">
        <f>IF(女子様式!$AG513="","",女子様式!$AG513)</f>
        <v/>
      </c>
      <c r="M166" s="49" t="str">
        <f>IF(女子様式!$AG514="","",女子様式!$AG514)</f>
        <v/>
      </c>
      <c r="N166" s="49" t="str">
        <f>IF(女子様式!$AG515="","",女子様式!$AG515)</f>
        <v/>
      </c>
    </row>
    <row r="167" spans="2:14">
      <c r="B167" s="49" t="str">
        <f>IF(女子様式!$C516="","",IF(女子様式!$C516="@","@",女子様式!$C516))</f>
        <v/>
      </c>
      <c r="C167" s="49" t="str">
        <f>IF(女子様式!$C516="","",IF($B167="@","@",$B167+200000000))</f>
        <v/>
      </c>
      <c r="D167" s="49" t="str">
        <f>IF($C167="","",CONCATENATE(女子様式!$D516," ","(",女子様式!$K516,")"))</f>
        <v/>
      </c>
      <c r="E167" s="49" t="str">
        <f t="shared" si="5"/>
        <v/>
      </c>
      <c r="F167" s="49" t="str">
        <f>IF($C167="","",女子様式!$G516)</f>
        <v/>
      </c>
      <c r="G167" s="49" t="str">
        <f ca="1">CONCATENATE(OFFSET(女子様式!$J$18,3*A167,0)," ",IF(LEN(OFFSET(女子様式!$K$18,A167*3,0))=0,,"("),LEFT(OFFSET(女子様式!$K$18,A167*3,0),2),IF(LEN(OFFSET(女子様式!$J$18,A167*3,0))=0,,")"))</f>
        <v xml:space="preserve"> </v>
      </c>
      <c r="H167" s="49" t="str">
        <f t="shared" si="6"/>
        <v/>
      </c>
      <c r="I167" s="51" t="str">
        <f>IF($C167="","",VLOOKUP(基本登録情報!$C$7,登録データ!$I$3:$L$100,3,FALSE))</f>
        <v/>
      </c>
      <c r="J167" s="51" t="str">
        <f ca="1">IF($C167="","",VLOOKUP(OFFSET(女子様式!$M$18,3*A167,0),登録データ!AM167:AN213,2,FALSE))</f>
        <v/>
      </c>
      <c r="K167" s="49" t="str">
        <f t="shared" si="7"/>
        <v/>
      </c>
      <c r="L167" s="49" t="str">
        <f>IF(女子様式!$AG516="","",女子様式!$AG516)</f>
        <v/>
      </c>
      <c r="M167" s="49" t="str">
        <f>IF(女子様式!$AG517="","",女子様式!$AG517)</f>
        <v/>
      </c>
      <c r="N167" s="49" t="str">
        <f>IF(女子様式!$AG518="","",女子様式!$AG518)</f>
        <v/>
      </c>
    </row>
    <row r="168" spans="2:14">
      <c r="B168" s="49" t="str">
        <f>IF(女子様式!$C519="","",IF(女子様式!$C519="@","@",女子様式!$C519))</f>
        <v/>
      </c>
      <c r="C168" s="49" t="str">
        <f>IF(女子様式!$C519="","",IF($B168="@","@",$B168+200000000))</f>
        <v/>
      </c>
      <c r="D168" s="49" t="str">
        <f>IF($C168="","",CONCATENATE(女子様式!$D519," ","(",女子様式!$K519,")"))</f>
        <v/>
      </c>
      <c r="E168" s="49" t="str">
        <f t="shared" si="5"/>
        <v/>
      </c>
      <c r="F168" s="49" t="str">
        <f>IF($C168="","",女子様式!$G519)</f>
        <v/>
      </c>
      <c r="G168" s="49" t="str">
        <f ca="1">CONCATENATE(OFFSET(女子様式!$J$18,3*A168,0)," ",IF(LEN(OFFSET(女子様式!$K$18,A168*3,0))=0,,"("),LEFT(OFFSET(女子様式!$K$18,A168*3,0),2),IF(LEN(OFFSET(女子様式!$J$18,A168*3,0))=0,,")"))</f>
        <v xml:space="preserve"> </v>
      </c>
      <c r="H168" s="49" t="str">
        <f t="shared" si="6"/>
        <v/>
      </c>
      <c r="I168" s="51" t="str">
        <f>IF($C168="","",VLOOKUP(基本登録情報!$C$7,登録データ!$I$3:$L$100,3,FALSE))</f>
        <v/>
      </c>
      <c r="J168" s="51" t="str">
        <f ca="1">IF($C168="","",VLOOKUP(OFFSET(女子様式!$M$18,3*A168,0),登録データ!AM168:AN214,2,FALSE))</f>
        <v/>
      </c>
      <c r="K168" s="49" t="str">
        <f t="shared" si="7"/>
        <v/>
      </c>
      <c r="L168" s="49" t="str">
        <f>IF(女子様式!$AG519="","",女子様式!$AG519)</f>
        <v/>
      </c>
      <c r="M168" s="49" t="str">
        <f>IF(女子様式!$AG520="","",女子様式!$AG520)</f>
        <v/>
      </c>
      <c r="N168" s="49" t="str">
        <f>IF(女子様式!$AG521="","",女子様式!$AG521)</f>
        <v/>
      </c>
    </row>
    <row r="169" spans="2:14">
      <c r="B169" s="49" t="str">
        <f>IF(女子様式!$C522="","",IF(女子様式!$C522="@","@",女子様式!$C522))</f>
        <v/>
      </c>
      <c r="C169" s="49" t="str">
        <f>IF(女子様式!$C522="","",IF($B169="@","@",$B169+200000000))</f>
        <v/>
      </c>
      <c r="D169" s="49" t="str">
        <f>IF($C169="","",CONCATENATE(女子様式!$D522," ","(",女子様式!$K522,")"))</f>
        <v/>
      </c>
      <c r="E169" s="49" t="str">
        <f t="shared" si="5"/>
        <v/>
      </c>
      <c r="F169" s="49" t="str">
        <f>IF($C169="","",女子様式!$G522)</f>
        <v/>
      </c>
      <c r="G169" s="49" t="str">
        <f ca="1">CONCATENATE(OFFSET(女子様式!$J$18,3*A169,0)," ",IF(LEN(OFFSET(女子様式!$K$18,A169*3,0))=0,,"("),LEFT(OFFSET(女子様式!$K$18,A169*3,0),2),IF(LEN(OFFSET(女子様式!$J$18,A169*3,0))=0,,")"))</f>
        <v xml:space="preserve"> </v>
      </c>
      <c r="H169" s="49" t="str">
        <f t="shared" si="6"/>
        <v/>
      </c>
      <c r="I169" s="51" t="str">
        <f>IF($C169="","",VLOOKUP(基本登録情報!$C$7,登録データ!$I$3:$L$100,3,FALSE))</f>
        <v/>
      </c>
      <c r="J169" s="51" t="str">
        <f ca="1">IF($C169="","",VLOOKUP(OFFSET(女子様式!$M$18,3*A169,0),登録データ!AM169:AN215,2,FALSE))</f>
        <v/>
      </c>
      <c r="K169" s="49" t="str">
        <f t="shared" si="7"/>
        <v/>
      </c>
      <c r="L169" s="49" t="str">
        <f>IF(女子様式!$AG522="","",女子様式!$AG522)</f>
        <v/>
      </c>
      <c r="M169" s="49" t="str">
        <f>IF(女子様式!$AG523="","",女子様式!$AG523)</f>
        <v/>
      </c>
      <c r="N169" s="49" t="str">
        <f>IF(女子様式!$AG524="","",女子様式!$AG524)</f>
        <v/>
      </c>
    </row>
    <row r="170" spans="2:14">
      <c r="B170" s="49" t="str">
        <f>IF(女子様式!$C525="","",IF(女子様式!$C525="@","@",女子様式!$C525))</f>
        <v/>
      </c>
      <c r="C170" s="49" t="str">
        <f>IF(女子様式!$C525="","",IF($B170="@","@",$B170+200000000))</f>
        <v/>
      </c>
      <c r="D170" s="49" t="str">
        <f>IF($C170="","",CONCATENATE(女子様式!$D525," ","(",女子様式!$K525,")"))</f>
        <v/>
      </c>
      <c r="E170" s="49" t="str">
        <f t="shared" si="5"/>
        <v/>
      </c>
      <c r="F170" s="49" t="str">
        <f>IF($C170="","",女子様式!$G525)</f>
        <v/>
      </c>
      <c r="G170" s="49" t="str">
        <f ca="1">CONCATENATE(OFFSET(女子様式!$J$18,3*A170,0)," ",IF(LEN(OFFSET(女子様式!$K$18,A170*3,0))=0,,"("),LEFT(OFFSET(女子様式!$K$18,A170*3,0),2),IF(LEN(OFFSET(女子様式!$J$18,A170*3,0))=0,,")"))</f>
        <v xml:space="preserve"> </v>
      </c>
      <c r="H170" s="49" t="str">
        <f t="shared" si="6"/>
        <v/>
      </c>
      <c r="I170" s="51" t="str">
        <f>IF($C170="","",VLOOKUP(基本登録情報!$C$7,登録データ!$I$3:$L$100,3,FALSE))</f>
        <v/>
      </c>
      <c r="J170" s="51" t="str">
        <f ca="1">IF($C170="","",VLOOKUP(OFFSET(女子様式!$M$18,3*A170,0),登録データ!AM170:AN216,2,FALSE))</f>
        <v/>
      </c>
      <c r="K170" s="49" t="str">
        <f t="shared" si="7"/>
        <v/>
      </c>
      <c r="L170" s="49" t="str">
        <f>IF(女子様式!$AG525="","",女子様式!$AG525)</f>
        <v/>
      </c>
      <c r="M170" s="49" t="str">
        <f>IF(女子様式!$AG526="","",女子様式!$AG526)</f>
        <v/>
      </c>
      <c r="N170" s="49" t="str">
        <f>IF(女子様式!$AG527="","",女子様式!$AG527)</f>
        <v/>
      </c>
    </row>
    <row r="171" spans="2:14">
      <c r="B171" s="49" t="str">
        <f>IF(女子様式!$C528="","",IF(女子様式!$C528="@","@",女子様式!$C528))</f>
        <v/>
      </c>
      <c r="C171" s="49" t="str">
        <f>IF(女子様式!$C528="","",IF($B171="@","@",$B171+200000000))</f>
        <v/>
      </c>
      <c r="D171" s="49" t="str">
        <f>IF($C171="","",CONCATENATE(女子様式!$D528," ","(",女子様式!$K528,")"))</f>
        <v/>
      </c>
      <c r="E171" s="49" t="str">
        <f t="shared" si="5"/>
        <v/>
      </c>
      <c r="F171" s="49" t="str">
        <f>IF($C171="","",女子様式!$G528)</f>
        <v/>
      </c>
      <c r="G171" s="49" t="str">
        <f ca="1">CONCATENATE(OFFSET(女子様式!$J$18,3*A171,0)," ",IF(LEN(OFFSET(女子様式!$K$18,A171*3,0))=0,,"("),LEFT(OFFSET(女子様式!$K$18,A171*3,0),2),IF(LEN(OFFSET(女子様式!$J$18,A171*3,0))=0,,")"))</f>
        <v xml:space="preserve"> </v>
      </c>
      <c r="H171" s="49" t="str">
        <f t="shared" si="6"/>
        <v/>
      </c>
      <c r="I171" s="51" t="str">
        <f>IF($C171="","",VLOOKUP(基本登録情報!$C$7,登録データ!$I$3:$L$100,3,FALSE))</f>
        <v/>
      </c>
      <c r="J171" s="51" t="str">
        <f ca="1">IF($C171="","",VLOOKUP(OFFSET(女子様式!$M$18,3*A171,0),登録データ!AM171:AN217,2,FALSE))</f>
        <v/>
      </c>
      <c r="K171" s="49" t="str">
        <f t="shared" si="7"/>
        <v/>
      </c>
      <c r="L171" s="49" t="str">
        <f>IF(女子様式!$AG528="","",女子様式!$AG528)</f>
        <v/>
      </c>
      <c r="M171" s="49" t="str">
        <f>IF(女子様式!$AG529="","",女子様式!$AG529)</f>
        <v/>
      </c>
      <c r="N171" s="49" t="str">
        <f>IF(女子様式!$AG530="","",女子様式!$AG530)</f>
        <v/>
      </c>
    </row>
    <row r="172" spans="2:14">
      <c r="B172" s="49" t="str">
        <f>IF(女子様式!$C531="","",IF(女子様式!$C531="@","@",女子様式!$C531))</f>
        <v/>
      </c>
      <c r="C172" s="49" t="str">
        <f>IF(女子様式!$C531="","",IF($B172="@","@",$B172+200000000))</f>
        <v/>
      </c>
      <c r="D172" s="49" t="str">
        <f>IF($C172="","",CONCATENATE(女子様式!$D531," ","(",女子様式!$K531,")"))</f>
        <v/>
      </c>
      <c r="E172" s="49" t="str">
        <f t="shared" si="5"/>
        <v/>
      </c>
      <c r="F172" s="49" t="str">
        <f>IF($C172="","",女子様式!$G531)</f>
        <v/>
      </c>
      <c r="G172" s="49" t="str">
        <f ca="1">CONCATENATE(OFFSET(女子様式!$J$18,3*A172,0)," ",IF(LEN(OFFSET(女子様式!$K$18,A172*3,0))=0,,"("),LEFT(OFFSET(女子様式!$K$18,A172*3,0),2),IF(LEN(OFFSET(女子様式!$J$18,A172*3,0))=0,,")"))</f>
        <v xml:space="preserve"> </v>
      </c>
      <c r="H172" s="49" t="str">
        <f t="shared" si="6"/>
        <v/>
      </c>
      <c r="I172" s="51" t="str">
        <f>IF($C172="","",VLOOKUP(基本登録情報!$C$7,登録データ!$I$3:$L$100,3,FALSE))</f>
        <v/>
      </c>
      <c r="J172" s="51" t="str">
        <f ca="1">IF($C172="","",VLOOKUP(OFFSET(女子様式!$M$18,3*A172,0),登録データ!AM172:AN218,2,FALSE))</f>
        <v/>
      </c>
      <c r="K172" s="49" t="str">
        <f t="shared" si="7"/>
        <v/>
      </c>
      <c r="L172" s="49" t="str">
        <f>IF(女子様式!$AG531="","",女子様式!$AG531)</f>
        <v/>
      </c>
      <c r="M172" s="49" t="str">
        <f>IF(女子様式!$AG532="","",女子様式!$AG532)</f>
        <v/>
      </c>
      <c r="N172" s="49" t="str">
        <f>IF(女子様式!$AG533="","",女子様式!$AG533)</f>
        <v/>
      </c>
    </row>
    <row r="173" spans="2:14">
      <c r="B173" s="49" t="str">
        <f>IF(女子様式!$C534="","",IF(女子様式!$C534="@","@",女子様式!$C534))</f>
        <v/>
      </c>
      <c r="C173" s="49" t="str">
        <f>IF(女子様式!$C534="","",IF($B173="@","@",$B173+200000000))</f>
        <v/>
      </c>
      <c r="D173" s="49" t="str">
        <f>IF($C173="","",CONCATENATE(女子様式!$D534," ","(",女子様式!$K534,")"))</f>
        <v/>
      </c>
      <c r="E173" s="49" t="str">
        <f t="shared" si="5"/>
        <v/>
      </c>
      <c r="F173" s="49" t="str">
        <f>IF($C173="","",女子様式!$G534)</f>
        <v/>
      </c>
      <c r="G173" s="49" t="str">
        <f ca="1">CONCATENATE(OFFSET(女子様式!$J$18,3*A173,0)," ",IF(LEN(OFFSET(女子様式!$K$18,A173*3,0))=0,,"("),LEFT(OFFSET(女子様式!$K$18,A173*3,0),2),IF(LEN(OFFSET(女子様式!$J$18,A173*3,0))=0,,")"))</f>
        <v xml:space="preserve"> </v>
      </c>
      <c r="H173" s="49" t="str">
        <f t="shared" si="6"/>
        <v/>
      </c>
      <c r="I173" s="51" t="str">
        <f>IF($C173="","",VLOOKUP(基本登録情報!$C$7,登録データ!$I$3:$L$100,3,FALSE))</f>
        <v/>
      </c>
      <c r="J173" s="51" t="str">
        <f ca="1">IF($C173="","",VLOOKUP(OFFSET(女子様式!$M$18,3*A173,0),登録データ!AM173:AN219,2,FALSE))</f>
        <v/>
      </c>
      <c r="K173" s="49" t="str">
        <f t="shared" si="7"/>
        <v/>
      </c>
      <c r="L173" s="49" t="str">
        <f>IF(女子様式!$AG534="","",女子様式!$AG534)</f>
        <v/>
      </c>
      <c r="M173" s="49" t="str">
        <f>IF(女子様式!$AG535="","",女子様式!$AG535)</f>
        <v/>
      </c>
      <c r="N173" s="49" t="str">
        <f>IF(女子様式!$AG536="","",女子様式!$AG536)</f>
        <v/>
      </c>
    </row>
    <row r="174" spans="2:14">
      <c r="B174" s="49" t="str">
        <f>IF(女子様式!$C537="","",IF(女子様式!$C537="@","@",女子様式!$C537))</f>
        <v/>
      </c>
      <c r="C174" s="49" t="str">
        <f>IF(女子様式!$C537="","",IF($B174="@","@",$B174+200000000))</f>
        <v/>
      </c>
      <c r="D174" s="49" t="str">
        <f>IF($C174="","",CONCATENATE(女子様式!$D537," ","(",女子様式!$K537,")"))</f>
        <v/>
      </c>
      <c r="E174" s="49" t="str">
        <f t="shared" si="5"/>
        <v/>
      </c>
      <c r="F174" s="49" t="str">
        <f>IF($C174="","",女子様式!$G537)</f>
        <v/>
      </c>
      <c r="G174" s="49" t="str">
        <f ca="1">CONCATENATE(OFFSET(女子様式!$J$18,3*A174,0)," ",IF(LEN(OFFSET(女子様式!$K$18,A174*3,0))=0,,"("),LEFT(OFFSET(女子様式!$K$18,A174*3,0),2),IF(LEN(OFFSET(女子様式!$J$18,A174*3,0))=0,,")"))</f>
        <v xml:space="preserve"> </v>
      </c>
      <c r="H174" s="49" t="str">
        <f t="shared" si="6"/>
        <v/>
      </c>
      <c r="I174" s="51" t="str">
        <f>IF($C174="","",VLOOKUP(基本登録情報!$C$7,登録データ!$I$3:$L$100,3,FALSE))</f>
        <v/>
      </c>
      <c r="J174" s="51" t="str">
        <f ca="1">IF($C174="","",VLOOKUP(OFFSET(女子様式!$M$18,3*A174,0),登録データ!AM174:AN220,2,FALSE))</f>
        <v/>
      </c>
      <c r="K174" s="49" t="str">
        <f t="shared" si="7"/>
        <v/>
      </c>
      <c r="L174" s="49" t="str">
        <f>IF(女子様式!$AG537="","",女子様式!$AG537)</f>
        <v/>
      </c>
      <c r="M174" s="49" t="str">
        <f>IF(女子様式!$AG538="","",女子様式!$AG538)</f>
        <v/>
      </c>
      <c r="N174" s="49" t="str">
        <f>IF(女子様式!$AG539="","",女子様式!$AG539)</f>
        <v/>
      </c>
    </row>
    <row r="175" spans="2:14">
      <c r="B175" s="49" t="str">
        <f>IF(女子様式!$C540="","",IF(女子様式!$C540="@","@",女子様式!$C540))</f>
        <v/>
      </c>
      <c r="C175" s="49" t="str">
        <f>IF(女子様式!$C540="","",IF($B175="@","@",$B175+200000000))</f>
        <v/>
      </c>
      <c r="D175" s="49" t="str">
        <f>IF($C175="","",CONCATENATE(女子様式!$D540," ","(",女子様式!$K540,")"))</f>
        <v/>
      </c>
      <c r="E175" s="49" t="str">
        <f t="shared" si="5"/>
        <v/>
      </c>
      <c r="F175" s="49" t="str">
        <f>IF($C175="","",女子様式!$G540)</f>
        <v/>
      </c>
      <c r="G175" s="49" t="str">
        <f ca="1">CONCATENATE(OFFSET(女子様式!$J$18,3*A175,0)," ",IF(LEN(OFFSET(女子様式!$K$18,A175*3,0))=0,,"("),LEFT(OFFSET(女子様式!$K$18,A175*3,0),2),IF(LEN(OFFSET(女子様式!$J$18,A175*3,0))=0,,")"))</f>
        <v xml:space="preserve"> </v>
      </c>
      <c r="H175" s="49" t="str">
        <f t="shared" si="6"/>
        <v/>
      </c>
      <c r="I175" s="51" t="str">
        <f>IF($C175="","",VLOOKUP(基本登録情報!$C$7,登録データ!$I$3:$L$100,3,FALSE))</f>
        <v/>
      </c>
      <c r="J175" s="51" t="str">
        <f ca="1">IF($C175="","",VLOOKUP(OFFSET(女子様式!$M$18,3*A175,0),登録データ!AM175:AN221,2,FALSE))</f>
        <v/>
      </c>
      <c r="K175" s="49" t="str">
        <f t="shared" si="7"/>
        <v/>
      </c>
      <c r="L175" s="49" t="str">
        <f>IF(女子様式!$AG540="","",女子様式!$AG540)</f>
        <v/>
      </c>
      <c r="M175" s="49" t="str">
        <f>IF(女子様式!$AG541="","",女子様式!$AG541)</f>
        <v/>
      </c>
      <c r="N175" s="49" t="str">
        <f>IF(女子様式!$AG542="","",女子様式!$AG542)</f>
        <v/>
      </c>
    </row>
    <row r="176" spans="2:14">
      <c r="B176" s="49" t="str">
        <f>IF(女子様式!$C543="","",IF(女子様式!$C543="@","@",女子様式!$C543))</f>
        <v/>
      </c>
      <c r="C176" s="49" t="str">
        <f>IF(女子様式!$C543="","",IF($B176="@","@",$B176+200000000))</f>
        <v/>
      </c>
      <c r="D176" s="49" t="str">
        <f>IF($C176="","",CONCATENATE(女子様式!$D543," ","(",女子様式!$K543,")"))</f>
        <v/>
      </c>
      <c r="E176" s="49" t="str">
        <f t="shared" si="5"/>
        <v/>
      </c>
      <c r="F176" s="49" t="str">
        <f>IF($C176="","",女子様式!$G543)</f>
        <v/>
      </c>
      <c r="G176" s="49" t="str">
        <f ca="1">CONCATENATE(OFFSET(女子様式!$J$18,3*A176,0)," ",IF(LEN(OFFSET(女子様式!$K$18,A176*3,0))=0,,"("),LEFT(OFFSET(女子様式!$K$18,A176*3,0),2),IF(LEN(OFFSET(女子様式!$J$18,A176*3,0))=0,,")"))</f>
        <v xml:space="preserve"> </v>
      </c>
      <c r="H176" s="49" t="str">
        <f t="shared" si="6"/>
        <v/>
      </c>
      <c r="I176" s="51" t="str">
        <f>IF($C176="","",VLOOKUP(基本登録情報!$C$7,登録データ!$I$3:$L$100,3,FALSE))</f>
        <v/>
      </c>
      <c r="J176" s="51" t="str">
        <f ca="1">IF($C176="","",VLOOKUP(OFFSET(女子様式!$M$18,3*A176,0),登録データ!AM176:AN222,2,FALSE))</f>
        <v/>
      </c>
      <c r="K176" s="49" t="str">
        <f t="shared" si="7"/>
        <v/>
      </c>
      <c r="L176" s="49" t="str">
        <f>IF(女子様式!$AG543="","",女子様式!$AG543)</f>
        <v/>
      </c>
      <c r="M176" s="49" t="str">
        <f>IF(女子様式!$AG544="","",女子様式!$AG544)</f>
        <v/>
      </c>
      <c r="N176" s="49" t="str">
        <f>IF(女子様式!$AG545="","",女子様式!$AG545)</f>
        <v/>
      </c>
    </row>
    <row r="177" spans="2:14">
      <c r="B177" s="49" t="str">
        <f>IF(女子様式!$C546="","",IF(女子様式!$C546="@","@",女子様式!$C546))</f>
        <v/>
      </c>
      <c r="C177" s="49" t="str">
        <f>IF(女子様式!$C546="","",IF($B177="@","@",$B177+200000000))</f>
        <v/>
      </c>
      <c r="D177" s="49" t="str">
        <f>IF($C177="","",CONCATENATE(女子様式!$D546," ","(",女子様式!$K546,")"))</f>
        <v/>
      </c>
      <c r="E177" s="49" t="str">
        <f t="shared" si="5"/>
        <v/>
      </c>
      <c r="F177" s="49" t="str">
        <f>IF($C177="","",女子様式!$G546)</f>
        <v/>
      </c>
      <c r="G177" s="49" t="str">
        <f ca="1">CONCATENATE(OFFSET(女子様式!$J$18,3*A177,0)," ",IF(LEN(OFFSET(女子様式!$K$18,A177*3,0))=0,,"("),LEFT(OFFSET(女子様式!$K$18,A177*3,0),2),IF(LEN(OFFSET(女子様式!$J$18,A177*3,0))=0,,")"))</f>
        <v xml:space="preserve"> </v>
      </c>
      <c r="H177" s="49" t="str">
        <f t="shared" si="6"/>
        <v/>
      </c>
      <c r="I177" s="51" t="str">
        <f>IF($C177="","",VLOOKUP(基本登録情報!$C$7,登録データ!$I$3:$L$100,3,FALSE))</f>
        <v/>
      </c>
      <c r="J177" s="51" t="str">
        <f ca="1">IF($C177="","",VLOOKUP(OFFSET(女子様式!$M$18,3*A177,0),登録データ!AM177:AN223,2,FALSE))</f>
        <v/>
      </c>
      <c r="K177" s="49" t="str">
        <f t="shared" si="7"/>
        <v/>
      </c>
      <c r="L177" s="49" t="str">
        <f>IF(女子様式!$AG546="","",女子様式!$AG546)</f>
        <v/>
      </c>
      <c r="M177" s="49" t="str">
        <f>IF(女子様式!$AG547="","",女子様式!$AG547)</f>
        <v/>
      </c>
      <c r="N177" s="49" t="str">
        <f>IF(女子様式!$AG548="","",女子様式!$AG548)</f>
        <v/>
      </c>
    </row>
    <row r="178" spans="2:14">
      <c r="B178" s="49" t="str">
        <f>IF(女子様式!$C549="","",IF(女子様式!$C549="@","@",女子様式!$C549))</f>
        <v/>
      </c>
      <c r="C178" s="49" t="str">
        <f>IF(女子様式!$C549="","",IF($B178="@","@",$B178+200000000))</f>
        <v/>
      </c>
      <c r="D178" s="49" t="str">
        <f>IF($C178="","",CONCATENATE(女子様式!$D549," ","(",女子様式!$K549,")"))</f>
        <v/>
      </c>
      <c r="E178" s="49" t="str">
        <f t="shared" si="5"/>
        <v/>
      </c>
      <c r="F178" s="49" t="str">
        <f>IF($C178="","",女子様式!$G549)</f>
        <v/>
      </c>
      <c r="G178" s="49" t="str">
        <f ca="1">CONCATENATE(OFFSET(女子様式!$J$18,3*A178,0)," ",IF(LEN(OFFSET(女子様式!$K$18,A178*3,0))=0,,"("),LEFT(OFFSET(女子様式!$K$18,A178*3,0),2),IF(LEN(OFFSET(女子様式!$J$18,A178*3,0))=0,,")"))</f>
        <v xml:space="preserve"> </v>
      </c>
      <c r="H178" s="49" t="str">
        <f t="shared" si="6"/>
        <v/>
      </c>
      <c r="I178" s="51" t="str">
        <f>IF($C178="","",VLOOKUP(基本登録情報!$C$7,登録データ!$I$3:$L$100,3,FALSE))</f>
        <v/>
      </c>
      <c r="J178" s="51" t="str">
        <f ca="1">IF($C178="","",VLOOKUP(OFFSET(女子様式!$M$18,3*A178,0),登録データ!AM178:AN224,2,FALSE))</f>
        <v/>
      </c>
      <c r="K178" s="49" t="str">
        <f t="shared" si="7"/>
        <v/>
      </c>
      <c r="L178" s="49" t="str">
        <f>IF(女子様式!$AG549="","",女子様式!$AG549)</f>
        <v/>
      </c>
      <c r="M178" s="49" t="str">
        <f>IF(女子様式!$AG550="","",女子様式!$AG550)</f>
        <v/>
      </c>
      <c r="N178" s="49" t="str">
        <f>IF(女子様式!$AG551="","",女子様式!$AG551)</f>
        <v/>
      </c>
    </row>
    <row r="179" spans="2:14">
      <c r="B179" s="49" t="str">
        <f>IF(女子様式!$C552="","",IF(女子様式!$C552="@","@",女子様式!$C552))</f>
        <v/>
      </c>
      <c r="C179" s="49" t="str">
        <f>IF(女子様式!$C552="","",IF($B179="@","@",$B179+200000000))</f>
        <v/>
      </c>
      <c r="D179" s="49" t="str">
        <f>IF($C179="","",CONCATENATE(女子様式!$D552," ","(",女子様式!$K552,")"))</f>
        <v/>
      </c>
      <c r="E179" s="49" t="str">
        <f t="shared" si="5"/>
        <v/>
      </c>
      <c r="F179" s="49" t="str">
        <f>IF($C179="","",女子様式!$G552)</f>
        <v/>
      </c>
      <c r="G179" s="49" t="str">
        <f ca="1">CONCATENATE(OFFSET(女子様式!$J$18,3*A179,0)," ",IF(LEN(OFFSET(女子様式!$K$18,A179*3,0))=0,,"("),LEFT(OFFSET(女子様式!$K$18,A179*3,0),2),IF(LEN(OFFSET(女子様式!$J$18,A179*3,0))=0,,")"))</f>
        <v xml:space="preserve"> </v>
      </c>
      <c r="H179" s="49" t="str">
        <f t="shared" si="6"/>
        <v/>
      </c>
      <c r="I179" s="51" t="str">
        <f>IF($C179="","",VLOOKUP(基本登録情報!$C$7,登録データ!$I$3:$L$100,3,FALSE))</f>
        <v/>
      </c>
      <c r="J179" s="51" t="str">
        <f ca="1">IF($C179="","",VLOOKUP(OFFSET(女子様式!$M$18,3*A179,0),登録データ!AM179:AN225,2,FALSE))</f>
        <v/>
      </c>
      <c r="K179" s="49" t="str">
        <f t="shared" si="7"/>
        <v/>
      </c>
      <c r="L179" s="49" t="str">
        <f>IF(女子様式!$AG552="","",女子様式!$AG552)</f>
        <v/>
      </c>
      <c r="M179" s="49" t="str">
        <f>IF(女子様式!$AG553="","",女子様式!$AG553)</f>
        <v/>
      </c>
      <c r="N179" s="49" t="str">
        <f>IF(女子様式!$AG554="","",女子様式!$AG554)</f>
        <v/>
      </c>
    </row>
    <row r="180" spans="2:14">
      <c r="B180" s="49" t="str">
        <f>IF(女子様式!$C555="","",IF(女子様式!$C555="@","@",女子様式!$C555))</f>
        <v/>
      </c>
      <c r="C180" s="49" t="str">
        <f>IF(女子様式!$C555="","",IF($B180="@","@",$B180+200000000))</f>
        <v/>
      </c>
      <c r="D180" s="49" t="str">
        <f>IF($C180="","",CONCATENATE(女子様式!$D555," ","(",女子様式!$K555,")"))</f>
        <v/>
      </c>
      <c r="E180" s="49" t="str">
        <f t="shared" si="5"/>
        <v/>
      </c>
      <c r="F180" s="49" t="str">
        <f>IF($C180="","",女子様式!$G555)</f>
        <v/>
      </c>
      <c r="G180" s="49" t="str">
        <f ca="1">CONCATENATE(OFFSET(女子様式!$J$18,3*A180,0)," ",IF(LEN(OFFSET(女子様式!$K$18,A180*3,0))=0,,"("),LEFT(OFFSET(女子様式!$K$18,A180*3,0),2),IF(LEN(OFFSET(女子様式!$J$18,A180*3,0))=0,,")"))</f>
        <v xml:space="preserve"> </v>
      </c>
      <c r="H180" s="49" t="str">
        <f t="shared" si="6"/>
        <v/>
      </c>
      <c r="I180" s="51" t="str">
        <f>IF($C180="","",VLOOKUP(基本登録情報!$C$7,登録データ!$I$3:$L$100,3,FALSE))</f>
        <v/>
      </c>
      <c r="J180" s="51" t="str">
        <f ca="1">IF($C180="","",VLOOKUP(OFFSET(女子様式!$M$18,3*A180,0),登録データ!AM180:AN226,2,FALSE))</f>
        <v/>
      </c>
      <c r="K180" s="49" t="str">
        <f t="shared" si="7"/>
        <v/>
      </c>
      <c r="L180" s="49" t="str">
        <f>IF(女子様式!$AG555="","",女子様式!$AG555)</f>
        <v/>
      </c>
      <c r="M180" s="49" t="str">
        <f>IF(女子様式!$AG556="","",女子様式!$AG556)</f>
        <v/>
      </c>
      <c r="N180" s="49" t="str">
        <f>IF(女子様式!$AG557="","",女子様式!$AG557)</f>
        <v/>
      </c>
    </row>
    <row r="181" spans="2:14">
      <c r="B181" s="49" t="str">
        <f>IF(女子様式!$C558="","",IF(女子様式!$C558="@","@",女子様式!$C558))</f>
        <v/>
      </c>
      <c r="C181" s="49" t="str">
        <f>IF(女子様式!$C558="","",IF($B181="@","@",$B181+200000000))</f>
        <v/>
      </c>
      <c r="D181" s="49" t="str">
        <f>IF($C181="","",CONCATENATE(女子様式!$D558," ","(",女子様式!$K558,")"))</f>
        <v/>
      </c>
      <c r="E181" s="49" t="str">
        <f t="shared" si="5"/>
        <v/>
      </c>
      <c r="F181" s="49" t="str">
        <f>IF($C181="","",女子様式!$G558)</f>
        <v/>
      </c>
      <c r="G181" s="49" t="str">
        <f ca="1">CONCATENATE(OFFSET(女子様式!$J$18,3*A181,0)," ",IF(LEN(OFFSET(女子様式!$K$18,A181*3,0))=0,,"("),LEFT(OFFSET(女子様式!$K$18,A181*3,0),2),IF(LEN(OFFSET(女子様式!$J$18,A181*3,0))=0,,")"))</f>
        <v xml:space="preserve"> </v>
      </c>
      <c r="H181" s="49" t="str">
        <f t="shared" si="6"/>
        <v/>
      </c>
      <c r="I181" s="51" t="str">
        <f>IF($C181="","",VLOOKUP(基本登録情報!$C$7,登録データ!$I$3:$L$100,3,FALSE))</f>
        <v/>
      </c>
      <c r="J181" s="51" t="str">
        <f ca="1">IF($C181="","",VLOOKUP(OFFSET(女子様式!$M$18,3*A181,0),登録データ!AM181:AN227,2,FALSE))</f>
        <v/>
      </c>
      <c r="K181" s="49" t="str">
        <f t="shared" si="7"/>
        <v/>
      </c>
      <c r="L181" s="49" t="str">
        <f>IF(女子様式!$AG558="","",女子様式!$AG558)</f>
        <v/>
      </c>
      <c r="M181" s="49" t="str">
        <f>IF(女子様式!$AG559="","",女子様式!$AG559)</f>
        <v/>
      </c>
      <c r="N181" s="49" t="str">
        <f>IF(女子様式!$AG560="","",女子様式!$AG560)</f>
        <v/>
      </c>
    </row>
    <row r="182" spans="2:14">
      <c r="B182" s="49" t="str">
        <f>IF(女子様式!$C561="","",IF(女子様式!$C561="@","@",女子様式!$C561))</f>
        <v/>
      </c>
      <c r="C182" s="49" t="str">
        <f>IF(女子様式!$C561="","",IF($B182="@","@",$B182+200000000))</f>
        <v/>
      </c>
      <c r="D182" s="49" t="str">
        <f>IF($C182="","",CONCATENATE(女子様式!$D561," ","(",女子様式!$K561,")"))</f>
        <v/>
      </c>
      <c r="E182" s="49" t="str">
        <f t="shared" si="5"/>
        <v/>
      </c>
      <c r="F182" s="49" t="str">
        <f>IF($C182="","",女子様式!$G561)</f>
        <v/>
      </c>
      <c r="G182" s="49" t="str">
        <f ca="1">CONCATENATE(OFFSET(女子様式!$J$18,3*A182,0)," ",IF(LEN(OFFSET(女子様式!$K$18,A182*3,0))=0,,"("),LEFT(OFFSET(女子様式!$K$18,A182*3,0),2),IF(LEN(OFFSET(女子様式!$J$18,A182*3,0))=0,,")"))</f>
        <v xml:space="preserve"> </v>
      </c>
      <c r="H182" s="49" t="str">
        <f t="shared" si="6"/>
        <v/>
      </c>
      <c r="I182" s="51" t="str">
        <f>IF($C182="","",VLOOKUP(基本登録情報!$C$7,登録データ!$I$3:$L$100,3,FALSE))</f>
        <v/>
      </c>
      <c r="J182" s="51" t="str">
        <f ca="1">IF($C182="","",VLOOKUP(OFFSET(女子様式!$M$18,3*A182,0),登録データ!AM182:AN228,2,FALSE))</f>
        <v/>
      </c>
      <c r="K182" s="49" t="str">
        <f t="shared" si="7"/>
        <v/>
      </c>
      <c r="L182" s="49" t="str">
        <f>IF(女子様式!$AG561="","",女子様式!$AG561)</f>
        <v/>
      </c>
      <c r="M182" s="49" t="str">
        <f>IF(女子様式!$AG562="","",女子様式!$AG562)</f>
        <v/>
      </c>
      <c r="N182" s="49" t="str">
        <f>IF(女子様式!$AG563="","",女子様式!$AG563)</f>
        <v/>
      </c>
    </row>
    <row r="183" spans="2:14">
      <c r="B183" s="49" t="str">
        <f>IF(女子様式!$C564="","",IF(女子様式!$C564="@","@",女子様式!$C564))</f>
        <v/>
      </c>
      <c r="C183" s="49" t="str">
        <f>IF(女子様式!$C564="","",IF($B183="@","@",$B183+200000000))</f>
        <v/>
      </c>
      <c r="D183" s="49" t="str">
        <f>IF($C183="","",CONCATENATE(女子様式!$D564," ","(",女子様式!$K564,")"))</f>
        <v/>
      </c>
      <c r="E183" s="49" t="str">
        <f t="shared" si="5"/>
        <v/>
      </c>
      <c r="F183" s="49" t="str">
        <f>IF($C183="","",女子様式!$G564)</f>
        <v/>
      </c>
      <c r="G183" s="49" t="str">
        <f ca="1">CONCATENATE(OFFSET(女子様式!$J$18,3*A183,0)," ",IF(LEN(OFFSET(女子様式!$K$18,A183*3,0))=0,,"("),LEFT(OFFSET(女子様式!$K$18,A183*3,0),2),IF(LEN(OFFSET(女子様式!$J$18,A183*3,0))=0,,")"))</f>
        <v xml:space="preserve"> </v>
      </c>
      <c r="H183" s="49" t="str">
        <f t="shared" si="6"/>
        <v/>
      </c>
      <c r="I183" s="51" t="str">
        <f>IF($C183="","",VLOOKUP(基本登録情報!$C$7,登録データ!$I$3:$L$100,3,FALSE))</f>
        <v/>
      </c>
      <c r="J183" s="51" t="str">
        <f ca="1">IF($C183="","",VLOOKUP(OFFSET(女子様式!$M$18,3*A183,0),登録データ!AM183:AN229,2,FALSE))</f>
        <v/>
      </c>
      <c r="K183" s="49" t="str">
        <f t="shared" si="7"/>
        <v/>
      </c>
      <c r="L183" s="49" t="str">
        <f>IF(女子様式!$AG564="","",女子様式!$AG564)</f>
        <v/>
      </c>
      <c r="M183" s="49" t="str">
        <f>IF(女子様式!$AG565="","",女子様式!$AG565)</f>
        <v/>
      </c>
      <c r="N183" s="49" t="str">
        <f>IF(女子様式!$AG566="","",女子様式!$AG566)</f>
        <v/>
      </c>
    </row>
    <row r="184" spans="2:14">
      <c r="B184" s="49" t="str">
        <f>IF(女子様式!$C567="","",IF(女子様式!$C567="@","@",女子様式!$C567))</f>
        <v/>
      </c>
      <c r="C184" s="49" t="str">
        <f>IF(女子様式!$C567="","",IF($B184="@","@",$B184+200000000))</f>
        <v/>
      </c>
      <c r="D184" s="49" t="str">
        <f>IF($C184="","",CONCATENATE(女子様式!$D567," ","(",女子様式!$K567,")"))</f>
        <v/>
      </c>
      <c r="E184" s="49" t="str">
        <f t="shared" si="5"/>
        <v/>
      </c>
      <c r="F184" s="49" t="str">
        <f>IF($C184="","",女子様式!$G567)</f>
        <v/>
      </c>
      <c r="G184" s="49" t="str">
        <f ca="1">CONCATENATE(OFFSET(女子様式!$J$18,3*A184,0)," ",IF(LEN(OFFSET(女子様式!$K$18,A184*3,0))=0,,"("),LEFT(OFFSET(女子様式!$K$18,A184*3,0),2),IF(LEN(OFFSET(女子様式!$J$18,A184*3,0))=0,,")"))</f>
        <v xml:space="preserve"> </v>
      </c>
      <c r="H184" s="49" t="str">
        <f t="shared" si="6"/>
        <v/>
      </c>
      <c r="I184" s="51" t="str">
        <f>IF($C184="","",VLOOKUP(基本登録情報!$C$7,登録データ!$I$3:$L$100,3,FALSE))</f>
        <v/>
      </c>
      <c r="J184" s="51" t="str">
        <f ca="1">IF($C184="","",VLOOKUP(OFFSET(女子様式!$M$18,3*A184,0),登録データ!AM184:AN230,2,FALSE))</f>
        <v/>
      </c>
      <c r="K184" s="49" t="str">
        <f t="shared" si="7"/>
        <v/>
      </c>
      <c r="L184" s="49" t="str">
        <f>IF(女子様式!$AG567="","",女子様式!$AG567)</f>
        <v/>
      </c>
      <c r="M184" s="49" t="str">
        <f>IF(女子様式!$AG568="","",女子様式!$AG568)</f>
        <v/>
      </c>
      <c r="N184" s="49" t="str">
        <f>IF(女子様式!$AG569="","",女子様式!$AG569)</f>
        <v/>
      </c>
    </row>
    <row r="185" spans="2:14">
      <c r="B185" s="49" t="str">
        <f>IF(女子様式!$C570="","",IF(女子様式!$C570="@","@",女子様式!$C570))</f>
        <v/>
      </c>
      <c r="C185" s="49" t="str">
        <f>IF(女子様式!$C570="","",IF($B185="@","@",$B185+200000000))</f>
        <v/>
      </c>
      <c r="D185" s="49" t="str">
        <f>IF($C185="","",CONCATENATE(女子様式!$D570," ","(",女子様式!$K570,")"))</f>
        <v/>
      </c>
      <c r="E185" s="49" t="str">
        <f t="shared" si="5"/>
        <v/>
      </c>
      <c r="F185" s="49" t="str">
        <f>IF($C185="","",女子様式!$G570)</f>
        <v/>
      </c>
      <c r="G185" s="49" t="str">
        <f ca="1">CONCATENATE(OFFSET(女子様式!$J$18,3*A185,0)," ",IF(LEN(OFFSET(女子様式!$K$18,A185*3,0))=0,,"("),LEFT(OFFSET(女子様式!$K$18,A185*3,0),2),IF(LEN(OFFSET(女子様式!$J$18,A185*3,0))=0,,")"))</f>
        <v xml:space="preserve"> </v>
      </c>
      <c r="H185" s="49" t="str">
        <f t="shared" si="6"/>
        <v/>
      </c>
      <c r="I185" s="51" t="str">
        <f>IF($C185="","",VLOOKUP(基本登録情報!$C$7,登録データ!$I$3:$L$100,3,FALSE))</f>
        <v/>
      </c>
      <c r="J185" s="51" t="str">
        <f ca="1">IF($C185="","",VLOOKUP(OFFSET(女子様式!$M$18,3*A185,0),登録データ!AM185:AN231,2,FALSE))</f>
        <v/>
      </c>
      <c r="K185" s="49" t="str">
        <f t="shared" si="7"/>
        <v/>
      </c>
      <c r="L185" s="49" t="str">
        <f>IF(女子様式!$AG570="","",女子様式!$AG570)</f>
        <v/>
      </c>
      <c r="M185" s="49" t="str">
        <f>IF(女子様式!$AG571="","",女子様式!$AG571)</f>
        <v/>
      </c>
      <c r="N185" s="49" t="str">
        <f>IF(女子様式!$AG572="","",女子様式!$AG572)</f>
        <v/>
      </c>
    </row>
    <row r="186" spans="2:14">
      <c r="B186" s="49" t="str">
        <f>IF(女子様式!$C573="","",IF(女子様式!$C573="@","@",女子様式!$C573))</f>
        <v/>
      </c>
      <c r="C186" s="49" t="str">
        <f>IF(女子様式!$C573="","",IF($B186="@","@",$B186+200000000))</f>
        <v/>
      </c>
      <c r="D186" s="49" t="str">
        <f>IF($C186="","",CONCATENATE(女子様式!$D573," ","(",女子様式!$K573,")"))</f>
        <v/>
      </c>
      <c r="E186" s="49" t="str">
        <f t="shared" si="5"/>
        <v/>
      </c>
      <c r="F186" s="49" t="str">
        <f>IF($C186="","",女子様式!$G573)</f>
        <v/>
      </c>
      <c r="G186" s="49" t="str">
        <f ca="1">CONCATENATE(OFFSET(女子様式!$J$18,3*A186,0)," ",IF(LEN(OFFSET(女子様式!$K$18,A186*3,0))=0,,"("),LEFT(OFFSET(女子様式!$K$18,A186*3,0),2),IF(LEN(OFFSET(女子様式!$J$18,A186*3,0))=0,,")"))</f>
        <v xml:space="preserve"> </v>
      </c>
      <c r="H186" s="49" t="str">
        <f t="shared" si="6"/>
        <v/>
      </c>
      <c r="I186" s="51" t="str">
        <f>IF($C186="","",VLOOKUP(基本登録情報!$C$7,登録データ!$I$3:$L$100,3,FALSE))</f>
        <v/>
      </c>
      <c r="J186" s="51" t="str">
        <f ca="1">IF($C186="","",VLOOKUP(OFFSET(女子様式!$M$18,3*A186,0),登録データ!AM186:AN232,2,FALSE))</f>
        <v/>
      </c>
      <c r="K186" s="49" t="str">
        <f t="shared" si="7"/>
        <v/>
      </c>
      <c r="L186" s="49" t="str">
        <f>IF(女子様式!$AG573="","",女子様式!$AG573)</f>
        <v/>
      </c>
      <c r="M186" s="49" t="str">
        <f>IF(女子様式!$AG574="","",女子様式!$AG574)</f>
        <v/>
      </c>
      <c r="N186" s="49" t="str">
        <f>IF(女子様式!$AG575="","",女子様式!$AG575)</f>
        <v/>
      </c>
    </row>
    <row r="187" spans="2:14">
      <c r="B187" s="49" t="str">
        <f>IF(女子様式!$C576="","",IF(女子様式!$C576="@","@",女子様式!$C576))</f>
        <v/>
      </c>
      <c r="C187" s="49" t="str">
        <f>IF(女子様式!$C576="","",IF($B187="@","@",$B187+200000000))</f>
        <v/>
      </c>
      <c r="D187" s="49" t="str">
        <f>IF($C187="","",CONCATENATE(女子様式!$D576," ","(",女子様式!$K576,")"))</f>
        <v/>
      </c>
      <c r="E187" s="49" t="str">
        <f t="shared" si="5"/>
        <v/>
      </c>
      <c r="F187" s="49" t="str">
        <f>IF($C187="","",女子様式!$G576)</f>
        <v/>
      </c>
      <c r="G187" s="49" t="str">
        <f ca="1">CONCATENATE(OFFSET(女子様式!$J$18,3*A187,0)," ",IF(LEN(OFFSET(女子様式!$K$18,A187*3,0))=0,,"("),LEFT(OFFSET(女子様式!$K$18,A187*3,0),2),IF(LEN(OFFSET(女子様式!$J$18,A187*3,0))=0,,")"))</f>
        <v xml:space="preserve"> </v>
      </c>
      <c r="H187" s="49" t="str">
        <f t="shared" si="6"/>
        <v/>
      </c>
      <c r="I187" s="51" t="str">
        <f>IF($C187="","",VLOOKUP(基本登録情報!$C$7,登録データ!$I$3:$L$100,3,FALSE))</f>
        <v/>
      </c>
      <c r="J187" s="51" t="str">
        <f ca="1">IF($C187="","",VLOOKUP(OFFSET(女子様式!$M$18,3*A187,0),登録データ!AM187:AN233,2,FALSE))</f>
        <v/>
      </c>
      <c r="K187" s="49" t="str">
        <f t="shared" si="7"/>
        <v/>
      </c>
      <c r="L187" s="49" t="str">
        <f>IF(女子様式!$AG576="","",女子様式!$AG576)</f>
        <v/>
      </c>
      <c r="M187" s="49" t="str">
        <f>IF(女子様式!$AG577="","",女子様式!$AG577)</f>
        <v/>
      </c>
      <c r="N187" s="49" t="str">
        <f>IF(女子様式!$AG578="","",女子様式!$AG578)</f>
        <v/>
      </c>
    </row>
    <row r="188" spans="2:14">
      <c r="B188" s="49" t="str">
        <f>IF(女子様式!$C579="","",IF(女子様式!$C579="@","@",女子様式!$C579))</f>
        <v/>
      </c>
      <c r="C188" s="49" t="str">
        <f>IF(女子様式!$C579="","",IF($B188="@","@",$B188+200000000))</f>
        <v/>
      </c>
      <c r="D188" s="49" t="str">
        <f>IF($C188="","",CONCATENATE(女子様式!$D579," ","(",女子様式!$K579,")"))</f>
        <v/>
      </c>
      <c r="E188" s="49" t="str">
        <f t="shared" si="5"/>
        <v/>
      </c>
      <c r="F188" s="49" t="str">
        <f>IF($C188="","",女子様式!$G579)</f>
        <v/>
      </c>
      <c r="G188" s="49" t="str">
        <f ca="1">CONCATENATE(OFFSET(女子様式!$J$18,3*A188,0)," ",IF(LEN(OFFSET(女子様式!$K$18,A188*3,0))=0,,"("),LEFT(OFFSET(女子様式!$K$18,A188*3,0),2),IF(LEN(OFFSET(女子様式!$J$18,A188*3,0))=0,,")"))</f>
        <v xml:space="preserve"> </v>
      </c>
      <c r="H188" s="49" t="str">
        <f t="shared" si="6"/>
        <v/>
      </c>
      <c r="I188" s="51" t="str">
        <f>IF($C188="","",VLOOKUP(基本登録情報!$C$7,登録データ!$I$3:$L$100,3,FALSE))</f>
        <v/>
      </c>
      <c r="J188" s="51" t="str">
        <f ca="1">IF($C188="","",VLOOKUP(OFFSET(女子様式!$M$18,3*A188,0),登録データ!AM188:AN234,2,FALSE))</f>
        <v/>
      </c>
      <c r="K188" s="49" t="str">
        <f t="shared" si="7"/>
        <v/>
      </c>
      <c r="L188" s="49" t="str">
        <f>IF(女子様式!$AG579="","",女子様式!$AG579)</f>
        <v/>
      </c>
      <c r="M188" s="49" t="str">
        <f>IF(女子様式!$AG580="","",女子様式!$AG580)</f>
        <v/>
      </c>
      <c r="N188" s="49" t="str">
        <f>IF(女子様式!$AG581="","",女子様式!$AG581)</f>
        <v/>
      </c>
    </row>
    <row r="189" spans="2:14">
      <c r="B189" s="49" t="str">
        <f>IF(女子様式!$C582="","",IF(女子様式!$C582="@","@",女子様式!$C582))</f>
        <v/>
      </c>
      <c r="C189" s="49" t="str">
        <f>IF(女子様式!$C582="","",IF($B189="@","@",$B189+200000000))</f>
        <v/>
      </c>
      <c r="D189" s="49" t="str">
        <f>IF($C189="","",CONCATENATE(女子様式!$D582," ","(",女子様式!$K582,")"))</f>
        <v/>
      </c>
      <c r="E189" s="49" t="str">
        <f t="shared" si="5"/>
        <v/>
      </c>
      <c r="F189" s="49" t="str">
        <f>IF($C189="","",女子様式!$G582)</f>
        <v/>
      </c>
      <c r="G189" s="49" t="str">
        <f ca="1">CONCATENATE(OFFSET(女子様式!$J$18,3*A189,0)," ",IF(LEN(OFFSET(女子様式!$K$18,A189*3,0))=0,,"("),LEFT(OFFSET(女子様式!$K$18,A189*3,0),2),IF(LEN(OFFSET(女子様式!$J$18,A189*3,0))=0,,")"))</f>
        <v xml:space="preserve"> </v>
      </c>
      <c r="H189" s="49" t="str">
        <f t="shared" si="6"/>
        <v/>
      </c>
      <c r="I189" s="51" t="str">
        <f>IF($C189="","",VLOOKUP(基本登録情報!$C$7,登録データ!$I$3:$L$100,3,FALSE))</f>
        <v/>
      </c>
      <c r="J189" s="51" t="str">
        <f ca="1">IF($C189="","",VLOOKUP(OFFSET(女子様式!$M$18,3*A189,0),登録データ!AM189:AN235,2,FALSE))</f>
        <v/>
      </c>
      <c r="K189" s="49" t="str">
        <f t="shared" si="7"/>
        <v/>
      </c>
      <c r="L189" s="49" t="str">
        <f>IF(女子様式!$AG582="","",女子様式!$AG582)</f>
        <v/>
      </c>
      <c r="M189" s="49" t="str">
        <f>IF(女子様式!$AG583="","",女子様式!$AG583)</f>
        <v/>
      </c>
      <c r="N189" s="49" t="str">
        <f>IF(女子様式!$AG584="","",女子様式!$AG584)</f>
        <v/>
      </c>
    </row>
    <row r="190" spans="2:14">
      <c r="B190" s="49" t="str">
        <f>IF(女子様式!$C585="","",IF(女子様式!$C585="@","@",女子様式!$C585))</f>
        <v/>
      </c>
      <c r="C190" s="49" t="str">
        <f>IF(女子様式!$C585="","",IF($B190="@","@",$B190+200000000))</f>
        <v/>
      </c>
      <c r="D190" s="49" t="str">
        <f>IF($C190="","",CONCATENATE(女子様式!$D585," ","(",女子様式!$K585,")"))</f>
        <v/>
      </c>
      <c r="E190" s="49" t="str">
        <f t="shared" si="5"/>
        <v/>
      </c>
      <c r="F190" s="49" t="str">
        <f>IF($C190="","",女子様式!$G585)</f>
        <v/>
      </c>
      <c r="G190" s="49" t="str">
        <f ca="1">CONCATENATE(OFFSET(女子様式!$J$18,3*A190,0)," ",IF(LEN(OFFSET(女子様式!$K$18,A190*3,0))=0,,"("),LEFT(OFFSET(女子様式!$K$18,A190*3,0),2),IF(LEN(OFFSET(女子様式!$J$18,A190*3,0))=0,,")"))</f>
        <v xml:space="preserve"> </v>
      </c>
      <c r="H190" s="49" t="str">
        <f t="shared" si="6"/>
        <v/>
      </c>
      <c r="I190" s="51" t="str">
        <f>IF($C190="","",VLOOKUP(基本登録情報!$C$7,登録データ!$I$3:$L$100,3,FALSE))</f>
        <v/>
      </c>
      <c r="J190" s="51" t="str">
        <f ca="1">IF($C190="","",VLOOKUP(OFFSET(女子様式!$M$18,3*A190,0),登録データ!AM190:AN236,2,FALSE))</f>
        <v/>
      </c>
      <c r="K190" s="49" t="str">
        <f t="shared" si="7"/>
        <v/>
      </c>
      <c r="L190" s="49" t="str">
        <f>IF(女子様式!$AG585="","",女子様式!$AG585)</f>
        <v/>
      </c>
      <c r="M190" s="49" t="str">
        <f>IF(女子様式!$AG586="","",女子様式!$AG586)</f>
        <v/>
      </c>
      <c r="N190" s="49" t="str">
        <f>IF(女子様式!$AG587="","",女子様式!$AG587)</f>
        <v/>
      </c>
    </row>
    <row r="191" spans="2:14">
      <c r="B191" s="49" t="str">
        <f>IF(女子様式!$C588="","",IF(女子様式!$C588="@","@",女子様式!$C588))</f>
        <v/>
      </c>
      <c r="C191" s="49" t="str">
        <f>IF(女子様式!$C588="","",IF($B191="@","@",$B191+200000000))</f>
        <v/>
      </c>
      <c r="D191" s="49" t="str">
        <f>IF($C191="","",CONCATENATE(女子様式!$D588," ","(",女子様式!$K588,")"))</f>
        <v/>
      </c>
      <c r="E191" s="49" t="str">
        <f t="shared" si="5"/>
        <v/>
      </c>
      <c r="F191" s="49" t="str">
        <f>IF($C191="","",女子様式!$G588)</f>
        <v/>
      </c>
      <c r="G191" s="49" t="str">
        <f ca="1">CONCATENATE(OFFSET(女子様式!$J$18,3*A191,0)," ",IF(LEN(OFFSET(女子様式!$K$18,A191*3,0))=0,,"("),LEFT(OFFSET(女子様式!$K$18,A191*3,0),2),IF(LEN(OFFSET(女子様式!$J$18,A191*3,0))=0,,")"))</f>
        <v xml:space="preserve"> </v>
      </c>
      <c r="H191" s="49" t="str">
        <f t="shared" si="6"/>
        <v/>
      </c>
      <c r="I191" s="51" t="str">
        <f>IF($C191="","",VLOOKUP(基本登録情報!$C$7,登録データ!$I$3:$L$100,3,FALSE))</f>
        <v/>
      </c>
      <c r="J191" s="51" t="str">
        <f ca="1">IF($C191="","",VLOOKUP(OFFSET(女子様式!$M$18,3*A191,0),登録データ!AM191:AN237,2,FALSE))</f>
        <v/>
      </c>
      <c r="K191" s="49" t="str">
        <f t="shared" si="7"/>
        <v/>
      </c>
      <c r="L191" s="49" t="str">
        <f>IF(女子様式!$AG588="","",女子様式!$AG588)</f>
        <v/>
      </c>
      <c r="M191" s="49" t="str">
        <f>IF(女子様式!$AG589="","",女子様式!$AG589)</f>
        <v/>
      </c>
      <c r="N191" s="49" t="str">
        <f>IF(女子様式!$AG590="","",女子様式!$AG590)</f>
        <v/>
      </c>
    </row>
    <row r="192" spans="2:14">
      <c r="B192" s="49" t="str">
        <f>IF(女子様式!$C591="","",IF(女子様式!$C591="@","@",女子様式!$C591))</f>
        <v/>
      </c>
      <c r="C192" s="49" t="str">
        <f>IF(女子様式!$C591="","",IF($B192="@","@",$B192+200000000))</f>
        <v/>
      </c>
      <c r="D192" s="49" t="str">
        <f>IF($C192="","",CONCATENATE(女子様式!$D591," ","(",女子様式!$K591,")"))</f>
        <v/>
      </c>
      <c r="E192" s="49" t="str">
        <f t="shared" si="5"/>
        <v/>
      </c>
      <c r="F192" s="49" t="str">
        <f>IF($C192="","",女子様式!$G591)</f>
        <v/>
      </c>
      <c r="G192" s="49" t="str">
        <f ca="1">CONCATENATE(OFFSET(女子様式!$J$18,3*A192,0)," ",IF(LEN(OFFSET(女子様式!$K$18,A192*3,0))=0,,"("),LEFT(OFFSET(女子様式!$K$18,A192*3,0),2),IF(LEN(OFFSET(女子様式!$J$18,A192*3,0))=0,,")"))</f>
        <v xml:space="preserve"> </v>
      </c>
      <c r="H192" s="49" t="str">
        <f t="shared" si="6"/>
        <v/>
      </c>
      <c r="I192" s="51" t="str">
        <f>IF($C192="","",VLOOKUP(基本登録情報!$C$7,登録データ!$I$3:$L$100,3,FALSE))</f>
        <v/>
      </c>
      <c r="J192" s="51" t="str">
        <f ca="1">IF($C192="","",VLOOKUP(OFFSET(女子様式!$M$18,3*A192,0),登録データ!AM192:AN238,2,FALSE))</f>
        <v/>
      </c>
      <c r="K192" s="49" t="str">
        <f t="shared" si="7"/>
        <v/>
      </c>
      <c r="L192" s="49" t="str">
        <f>IF(女子様式!$AG591="","",女子様式!$AG591)</f>
        <v/>
      </c>
      <c r="M192" s="49" t="str">
        <f>IF(女子様式!$AG592="","",女子様式!$AG592)</f>
        <v/>
      </c>
      <c r="N192" s="49" t="str">
        <f>IF(女子様式!$AG593="","",女子様式!$AG593)</f>
        <v/>
      </c>
    </row>
    <row r="193" spans="2:14">
      <c r="B193" s="49" t="str">
        <f>IF(女子様式!$C594="","",IF(女子様式!$C594="@","@",女子様式!$C594))</f>
        <v/>
      </c>
      <c r="C193" s="49" t="str">
        <f>IF(女子様式!$C594="","",IF($B193="@","@",$B193+200000000))</f>
        <v/>
      </c>
      <c r="D193" s="49" t="str">
        <f>IF($C193="","",CONCATENATE(女子様式!$D594," ","(",女子様式!$K594,")"))</f>
        <v/>
      </c>
      <c r="E193" s="49" t="str">
        <f t="shared" si="5"/>
        <v/>
      </c>
      <c r="F193" s="49" t="str">
        <f>IF($C193="","",女子様式!$G594)</f>
        <v/>
      </c>
      <c r="G193" s="49" t="str">
        <f ca="1">CONCATENATE(OFFSET(女子様式!$J$18,3*A193,0)," ",IF(LEN(OFFSET(女子様式!$K$18,A193*3,0))=0,,"("),LEFT(OFFSET(女子様式!$K$18,A193*3,0),2),IF(LEN(OFFSET(女子様式!$J$18,A193*3,0))=0,,")"))</f>
        <v xml:space="preserve"> </v>
      </c>
      <c r="H193" s="49" t="str">
        <f t="shared" si="6"/>
        <v/>
      </c>
      <c r="I193" s="51" t="str">
        <f>IF($C193="","",VLOOKUP(基本登録情報!$C$7,登録データ!$I$3:$L$100,3,FALSE))</f>
        <v/>
      </c>
      <c r="J193" s="51" t="str">
        <f ca="1">IF($C193="","",VLOOKUP(OFFSET(女子様式!$M$18,3*A193,0),登録データ!AM193:AN239,2,FALSE))</f>
        <v/>
      </c>
      <c r="K193" s="49" t="str">
        <f t="shared" si="7"/>
        <v/>
      </c>
      <c r="L193" s="49" t="str">
        <f>IF(女子様式!$AG594="","",女子様式!$AG594)</f>
        <v/>
      </c>
      <c r="M193" s="49" t="str">
        <f>IF(女子様式!$AG595="","",女子様式!$AG595)</f>
        <v/>
      </c>
      <c r="N193" s="49" t="str">
        <f>IF(女子様式!$AG596="","",女子様式!$AG596)</f>
        <v/>
      </c>
    </row>
    <row r="194" spans="2:14">
      <c r="B194" s="49" t="str">
        <f>IF(女子様式!$C597="","",IF(女子様式!$C597="@","@",女子様式!$C597))</f>
        <v/>
      </c>
      <c r="C194" s="49" t="str">
        <f>IF(女子様式!$C597="","",IF($B194="@","@",$B194+200000000))</f>
        <v/>
      </c>
      <c r="D194" s="49" t="str">
        <f>IF($C194="","",CONCATENATE(女子様式!$D597," ","(",女子様式!$K597,")"))</f>
        <v/>
      </c>
      <c r="E194" s="49" t="str">
        <f t="shared" si="5"/>
        <v/>
      </c>
      <c r="F194" s="49" t="str">
        <f>IF($C194="","",女子様式!$G597)</f>
        <v/>
      </c>
      <c r="G194" s="49" t="str">
        <f ca="1">CONCATENATE(OFFSET(女子様式!$J$18,3*A194,0)," ",IF(LEN(OFFSET(女子様式!$K$18,A194*3,0))=0,,"("),LEFT(OFFSET(女子様式!$K$18,A194*3,0),2),IF(LEN(OFFSET(女子様式!$J$18,A194*3,0))=0,,")"))</f>
        <v xml:space="preserve"> </v>
      </c>
      <c r="H194" s="49" t="str">
        <f t="shared" si="6"/>
        <v/>
      </c>
      <c r="I194" s="51" t="str">
        <f>IF($C194="","",VLOOKUP(基本登録情報!$C$7,登録データ!$I$3:$L$100,3,FALSE))</f>
        <v/>
      </c>
      <c r="J194" s="51" t="str">
        <f ca="1">IF($C194="","",VLOOKUP(OFFSET(女子様式!$M$18,3*A194,0),登録データ!AM194:AN240,2,FALSE))</f>
        <v/>
      </c>
      <c r="K194" s="49" t="str">
        <f t="shared" si="7"/>
        <v/>
      </c>
      <c r="L194" s="49" t="str">
        <f>IF(女子様式!$AG597="","",女子様式!$AG597)</f>
        <v/>
      </c>
      <c r="M194" s="49" t="str">
        <f>IF(女子様式!$AG598="","",女子様式!$AG598)</f>
        <v/>
      </c>
      <c r="N194" s="49" t="str">
        <f>IF(女子様式!$AG599="","",女子様式!$AG599)</f>
        <v/>
      </c>
    </row>
    <row r="195" spans="2:14">
      <c r="B195" s="49" t="str">
        <f>IF(女子様式!$C600="","",IF(女子様式!$C600="@","@",女子様式!$C600))</f>
        <v/>
      </c>
      <c r="C195" s="49" t="str">
        <f>IF(女子様式!$C600="","",IF($B195="@","@",$B195+200000000))</f>
        <v/>
      </c>
      <c r="D195" s="49" t="str">
        <f>IF($C195="","",CONCATENATE(女子様式!$D600," ","(",女子様式!$K600,")"))</f>
        <v/>
      </c>
      <c r="E195" s="49" t="str">
        <f t="shared" ref="E195:E200" si="8">IF(D195="","",LEFT(D195,FIND("(",D195)-1))</f>
        <v/>
      </c>
      <c r="F195" s="49" t="str">
        <f>IF($C195="","",女子様式!$G600)</f>
        <v/>
      </c>
      <c r="G195" s="49" t="str">
        <f ca="1">CONCATENATE(OFFSET(女子様式!$J$18,3*A195,0)," ",IF(LEN(OFFSET(女子様式!$K$18,A195*3,0))=0,,"("),LEFT(OFFSET(女子様式!$K$18,A195*3,0),2),IF(LEN(OFFSET(女子様式!$J$18,A195*3,0))=0,,")"))</f>
        <v xml:space="preserve"> </v>
      </c>
      <c r="H195" s="49" t="str">
        <f t="shared" ref="H195:H201" si="9">IF($C195="","",2)</f>
        <v/>
      </c>
      <c r="I195" s="51" t="str">
        <f>IF($C195="","",VLOOKUP(基本登録情報!$C$7,登録データ!$I$3:$L$100,3,FALSE))</f>
        <v/>
      </c>
      <c r="J195" s="51" t="str">
        <f ca="1">IF($C195="","",VLOOKUP(OFFSET(女子様式!$M$18,3*A195,0),登録データ!AM195:AN241,2,FALSE))</f>
        <v/>
      </c>
      <c r="K195" s="49" t="str">
        <f t="shared" ref="K195:K201" si="10">IF($C195="","",IF($B195="@","@",VALUE(RIGHT($C195,4))))</f>
        <v/>
      </c>
      <c r="L195" s="49" t="str">
        <f>IF(女子様式!$AG600="","",女子様式!$AG600)</f>
        <v/>
      </c>
      <c r="M195" s="49" t="str">
        <f>IF(女子様式!$AG601="","",女子様式!$AG601)</f>
        <v/>
      </c>
      <c r="N195" s="49" t="str">
        <f>IF(女子様式!$AG602="","",女子様式!$AG602)</f>
        <v/>
      </c>
    </row>
    <row r="196" spans="2:14">
      <c r="B196" s="49" t="str">
        <f>IF(女子様式!$C603="","",IF(女子様式!$C603="@","@",女子様式!$C603))</f>
        <v/>
      </c>
      <c r="C196" s="49" t="str">
        <f>IF(女子様式!$C603="","",IF($B196="@","@",$B196+200000000))</f>
        <v/>
      </c>
      <c r="D196" s="49" t="str">
        <f>IF($C196="","",CONCATENATE(女子様式!$D603," ","(",女子様式!$K603,")"))</f>
        <v/>
      </c>
      <c r="E196" s="49" t="str">
        <f t="shared" si="8"/>
        <v/>
      </c>
      <c r="F196" s="49" t="str">
        <f>IF($C196="","",女子様式!$G603)</f>
        <v/>
      </c>
      <c r="G196" s="49" t="str">
        <f ca="1">CONCATENATE(OFFSET(女子様式!$J$18,3*A196,0)," ",IF(LEN(OFFSET(女子様式!$K$18,A196*3,0))=0,,"("),LEFT(OFFSET(女子様式!$K$18,A196*3,0),2),IF(LEN(OFFSET(女子様式!$J$18,A196*3,0))=0,,")"))</f>
        <v xml:space="preserve"> </v>
      </c>
      <c r="H196" s="49" t="str">
        <f t="shared" si="9"/>
        <v/>
      </c>
      <c r="I196" s="51" t="str">
        <f>IF($C196="","",VLOOKUP(基本登録情報!$C$7,登録データ!$I$3:$L$100,3,FALSE))</f>
        <v/>
      </c>
      <c r="J196" s="51" t="str">
        <f ca="1">IF($C196="","",VLOOKUP(OFFSET(女子様式!$M$18,3*A196,0),登録データ!AM196:AN242,2,FALSE))</f>
        <v/>
      </c>
      <c r="K196" s="49" t="str">
        <f t="shared" si="10"/>
        <v/>
      </c>
      <c r="L196" s="49" t="str">
        <f>IF(女子様式!$AG603="","",女子様式!$AG603)</f>
        <v/>
      </c>
      <c r="M196" s="49" t="str">
        <f>IF(女子様式!$AG604="","",女子様式!$AG604)</f>
        <v/>
      </c>
      <c r="N196" s="49" t="str">
        <f>IF(女子様式!$AG605="","",女子様式!$AG605)</f>
        <v/>
      </c>
    </row>
    <row r="197" spans="2:14">
      <c r="B197" s="49" t="str">
        <f>IF(女子様式!$C606="","",IF(女子様式!$C606="@","@",女子様式!$C606))</f>
        <v/>
      </c>
      <c r="C197" s="49" t="str">
        <f>IF(女子様式!$C606="","",IF($B197="@","@",$B197+200000000))</f>
        <v/>
      </c>
      <c r="D197" s="49" t="str">
        <f>IF($C197="","",CONCATENATE(女子様式!$D606," ","(",女子様式!$K606,")"))</f>
        <v/>
      </c>
      <c r="E197" s="49" t="str">
        <f t="shared" si="8"/>
        <v/>
      </c>
      <c r="F197" s="49" t="str">
        <f>IF($C197="","",女子様式!$G606)</f>
        <v/>
      </c>
      <c r="G197" s="49" t="str">
        <f ca="1">CONCATENATE(OFFSET(女子様式!$J$18,3*A197,0)," ",IF(LEN(OFFSET(女子様式!$K$18,A197*3,0))=0,,"("),LEFT(OFFSET(女子様式!$K$18,A197*3,0),2),IF(LEN(OFFSET(女子様式!$J$18,A197*3,0))=0,,")"))</f>
        <v xml:space="preserve"> </v>
      </c>
      <c r="H197" s="49" t="str">
        <f t="shared" si="9"/>
        <v/>
      </c>
      <c r="I197" s="51" t="str">
        <f>IF($C197="","",VLOOKUP(基本登録情報!$C$7,登録データ!$I$3:$L$100,3,FALSE))</f>
        <v/>
      </c>
      <c r="J197" s="51" t="str">
        <f ca="1">IF($C197="","",VLOOKUP(OFFSET(女子様式!$M$18,3*A197,0),登録データ!AM197:AN243,2,FALSE))</f>
        <v/>
      </c>
      <c r="K197" s="49" t="str">
        <f t="shared" si="10"/>
        <v/>
      </c>
      <c r="L197" s="49" t="str">
        <f>IF(女子様式!$AG606="","",女子様式!$AG606)</f>
        <v/>
      </c>
      <c r="M197" s="49" t="str">
        <f>IF(女子様式!$AG607="","",女子様式!$AG607)</f>
        <v/>
      </c>
      <c r="N197" s="49" t="str">
        <f>IF(女子様式!$AG608="","",女子様式!$AG608)</f>
        <v/>
      </c>
    </row>
    <row r="198" spans="2:14">
      <c r="B198" s="49" t="str">
        <f>IF(女子様式!$C609="","",IF(女子様式!$C609="@","@",女子様式!$C609))</f>
        <v/>
      </c>
      <c r="C198" s="49" t="str">
        <f>IF(女子様式!$C609="","",IF($B198="@","@",$B198+200000000))</f>
        <v/>
      </c>
      <c r="D198" s="49" t="str">
        <f>IF($C198="","",CONCATENATE(女子様式!$D609," ","(",女子様式!$K609,")"))</f>
        <v/>
      </c>
      <c r="E198" s="49" t="str">
        <f t="shared" si="8"/>
        <v/>
      </c>
      <c r="F198" s="49" t="str">
        <f>IF($C198="","",女子様式!$G609)</f>
        <v/>
      </c>
      <c r="G198" s="49" t="str">
        <f ca="1">CONCATENATE(OFFSET(女子様式!$J$18,3*A198,0)," ",IF(LEN(OFFSET(女子様式!$K$18,A198*3,0))=0,,"("),LEFT(OFFSET(女子様式!$K$18,A198*3,0),2),IF(LEN(OFFSET(女子様式!$J$18,A198*3,0))=0,,")"))</f>
        <v xml:space="preserve"> </v>
      </c>
      <c r="H198" s="49" t="str">
        <f t="shared" si="9"/>
        <v/>
      </c>
      <c r="I198" s="51" t="str">
        <f>IF($C198="","",VLOOKUP(基本登録情報!$C$7,登録データ!$I$3:$L$100,3,FALSE))</f>
        <v/>
      </c>
      <c r="J198" s="51" t="str">
        <f ca="1">IF($C198="","",VLOOKUP(OFFSET(女子様式!$M$18,3*A198,0),登録データ!AM198:AN244,2,FALSE))</f>
        <v/>
      </c>
      <c r="K198" s="49" t="str">
        <f t="shared" si="10"/>
        <v/>
      </c>
      <c r="L198" s="49" t="str">
        <f>IF(女子様式!$AG609="","",女子様式!$AG609)</f>
        <v/>
      </c>
      <c r="M198" s="49" t="str">
        <f>IF(女子様式!$AG610="","",女子様式!$AG610)</f>
        <v/>
      </c>
      <c r="N198" s="49" t="str">
        <f>IF(女子様式!$AG611="","",女子様式!$AG611)</f>
        <v/>
      </c>
    </row>
    <row r="199" spans="2:14">
      <c r="B199" s="49" t="str">
        <f>IF(女子様式!$C612="","",IF(女子様式!$C612="@","@",女子様式!$C612))</f>
        <v/>
      </c>
      <c r="C199" s="49" t="str">
        <f>IF(女子様式!$C612="","",IF($B199="@","@",$B199+200000000))</f>
        <v/>
      </c>
      <c r="D199" s="49" t="str">
        <f>IF($C199="","",CONCATENATE(女子様式!$D612," ","(",女子様式!$K612,")"))</f>
        <v/>
      </c>
      <c r="E199" s="49" t="str">
        <f t="shared" si="8"/>
        <v/>
      </c>
      <c r="F199" s="49" t="str">
        <f>IF($C199="","",女子様式!$G612)</f>
        <v/>
      </c>
      <c r="G199" s="49" t="str">
        <f ca="1">CONCATENATE(OFFSET(女子様式!$J$18,3*A199,0)," ",IF(LEN(OFFSET(女子様式!$K$18,A199*3,0))=0,,"("),LEFT(OFFSET(女子様式!$K$18,A199*3,0),2),IF(LEN(OFFSET(女子様式!$J$18,A199*3,0))=0,,")"))</f>
        <v xml:space="preserve"> </v>
      </c>
      <c r="H199" s="49" t="str">
        <f t="shared" si="9"/>
        <v/>
      </c>
      <c r="I199" s="51" t="str">
        <f>IF($C199="","",VLOOKUP(基本登録情報!$C$7,登録データ!$I$3:$L$100,3,FALSE))</f>
        <v/>
      </c>
      <c r="J199" s="51" t="str">
        <f ca="1">IF($C199="","",VLOOKUP(OFFSET(女子様式!$M$18,3*A199,0),登録データ!AM199:AN245,2,FALSE))</f>
        <v/>
      </c>
      <c r="K199" s="49" t="str">
        <f t="shared" si="10"/>
        <v/>
      </c>
      <c r="L199" s="49" t="str">
        <f>IF(女子様式!$AG612="","",女子様式!$AG612)</f>
        <v/>
      </c>
      <c r="M199" s="49" t="str">
        <f>IF(女子様式!$AG613="","",女子様式!$AG613)</f>
        <v/>
      </c>
      <c r="N199" s="49" t="str">
        <f>IF(女子様式!$AG614="","",女子様式!$AG614)</f>
        <v/>
      </c>
    </row>
    <row r="200" spans="2:14">
      <c r="B200" s="49" t="str">
        <f>IF(女子様式!$C615="","",IF(女子様式!$C615="@","@",女子様式!$C615))</f>
        <v/>
      </c>
      <c r="C200" s="49" t="str">
        <f>IF(女子様式!$C615="","",IF($B200="@","@",$B200+200000000))</f>
        <v/>
      </c>
      <c r="D200" s="49" t="str">
        <f>IF($C200="","",CONCATENATE(女子様式!$D615," ","(",女子様式!$K615,")"))</f>
        <v/>
      </c>
      <c r="E200" s="49" t="str">
        <f t="shared" si="8"/>
        <v/>
      </c>
      <c r="F200" s="49" t="str">
        <f>IF($C200="","",女子様式!$G615)</f>
        <v/>
      </c>
      <c r="G200" s="49" t="str">
        <f ca="1">CONCATENATE(OFFSET(女子様式!$J$18,3*A200,0)," ",IF(LEN(OFFSET(女子様式!$K$18,A200*3,0))=0,,"("),LEFT(OFFSET(女子様式!$K$18,A200*3,0),2),IF(LEN(OFFSET(女子様式!$J$18,A200*3,0))=0,,")"))</f>
        <v xml:space="preserve"> </v>
      </c>
      <c r="H200" s="49" t="str">
        <f t="shared" si="9"/>
        <v/>
      </c>
      <c r="I200" s="51" t="str">
        <f>IF($C200="","",VLOOKUP(基本登録情報!$C$7,登録データ!$I$3:$L$100,3,FALSE))</f>
        <v/>
      </c>
      <c r="J200" s="51" t="str">
        <f ca="1">IF($C200="","",VLOOKUP(OFFSET(女子様式!$M$18,3*A200,0),登録データ!AM200:AN246,2,FALSE))</f>
        <v/>
      </c>
      <c r="K200" s="49" t="str">
        <f t="shared" si="10"/>
        <v/>
      </c>
      <c r="L200" s="49" t="str">
        <f>IF(女子様式!$AG615="","",女子様式!$AG615)</f>
        <v/>
      </c>
      <c r="M200" s="49" t="str">
        <f>IF(女子様式!$AG616="","",女子様式!$AG616)</f>
        <v/>
      </c>
      <c r="N200" s="49" t="str">
        <f>IF(女子様式!$AG617="","",女子様式!$AG617)</f>
        <v/>
      </c>
    </row>
    <row r="201" spans="2:14">
      <c r="B201" s="49" t="str">
        <f>IF(女子様式!$C618="","",IF(女子様式!$C618="@","@",女子様式!$C618))</f>
        <v/>
      </c>
      <c r="C201" s="49" t="str">
        <f>IF(女子様式!$C618="","",IF($B201="@","@",$B201+200000000))</f>
        <v/>
      </c>
      <c r="D201" s="49" t="str">
        <f>IF($C201="","",CONCATENATE(女子様式!$D618," ","(",女子様式!$K618,")"))</f>
        <v/>
      </c>
      <c r="F201" s="49" t="str">
        <f>IF($C201="","",女子様式!$G618)</f>
        <v/>
      </c>
      <c r="G201" s="49" t="str">
        <f ca="1">CONCATENATE(OFFSET(女子様式!$J$18,3*A201,0)," ",IF(LEN(OFFSET(女子様式!$K$18,A201*3,0))=0,,"("),LEFT(OFFSET(女子様式!$K$18,A201*3,0),2),IF(LEN(OFFSET(女子様式!$J$18,A201*3,0))=0,,")"))</f>
        <v xml:space="preserve"> </v>
      </c>
      <c r="H201" s="49" t="str">
        <f t="shared" si="9"/>
        <v/>
      </c>
      <c r="I201" s="51" t="str">
        <f>IF($C201="","",VLOOKUP(基本登録情報!$C$7,登録データ!$I$3:$L$100,3,FALSE))</f>
        <v/>
      </c>
      <c r="J201" s="51" t="str">
        <f ca="1">IF($C201="","",VLOOKUP(OFFSET(女子様式!$M$18,3*A201,0),登録データ!AM201:AN247,2,FALSE))</f>
        <v/>
      </c>
      <c r="K201" s="49" t="str">
        <f t="shared" si="10"/>
        <v/>
      </c>
      <c r="L201" s="49" t="str">
        <f>IF(女子様式!$AG618="","",女子様式!$AG618)</f>
        <v/>
      </c>
      <c r="M201" s="49" t="str">
        <f>IF(女子様式!$AG619="","",女子様式!$AG619)</f>
        <v/>
      </c>
      <c r="N201" s="49" t="str">
        <f>IF(女子様式!$AG620="","",女子様式!$AG620)</f>
        <v/>
      </c>
    </row>
    <row r="202" spans="2:14">
      <c r="G202" s="49" t="str">
        <f ca="1">CONCATENATE(OFFSET(女子様式!$J$18,3*A202,0)," ",IF(LEN(OFFSET(女子様式!$K$18,A202*3,0))=0,,"("),LEFT(OFFSET(女子様式!$K$18,A202*3,0),2),IF(LEN(OFFSET(女子様式!$J$18,A202*3,0))=0,,")"))</f>
        <v xml:space="preserve"> </v>
      </c>
      <c r="I202" s="51" t="str">
        <f>IF($C202="","",VLOOKUP(基本登録情報!$C$7,登録データ!$I$3:$L$100,3,FALSE))</f>
        <v/>
      </c>
      <c r="J202" s="51" t="str">
        <f ca="1">IF($C202="","",VLOOKUP(OFFSET(女子様式!$M$18,3*A202,0),登録データ!AM202:AN248,2,FALSE))</f>
        <v/>
      </c>
    </row>
    <row r="203" spans="2:14">
      <c r="G203" s="49" t="str">
        <f ca="1">CONCATENATE(OFFSET(女子様式!$J$18,3*A203,0)," ",IF(LEN(OFFSET(女子様式!$K$18,A203*3,0))=0,,"("),LEFT(OFFSET(女子様式!$K$18,A203*3,0),2),IF(LEN(OFFSET(女子様式!$J$18,A203*3,0))=0,,")"))</f>
        <v xml:space="preserve"> </v>
      </c>
      <c r="I203" s="51" t="str">
        <f>IF($C203="","",VLOOKUP(基本登録情報!$C$7,登録データ!$I$3:$L$100,3,FALSE))</f>
        <v/>
      </c>
      <c r="J203" s="51" t="str">
        <f ca="1">IF($C203="","",VLOOKUP(OFFSET(女子様式!$M$18,3*A203,0),登録データ!AM203:AN249,2,FALSE))</f>
        <v/>
      </c>
    </row>
    <row r="204" spans="2:14">
      <c r="G204" s="49" t="str">
        <f ca="1">CONCATENATE(OFFSET(女子様式!$J$18,3*A204,0)," ",IF(LEN(OFFSET(女子様式!$K$18,A204*3,0))=0,,"("),LEFT(OFFSET(女子様式!$K$18,A204*3,0),2),IF(LEN(OFFSET(女子様式!$J$18,A204*3,0))=0,,")"))</f>
        <v xml:space="preserve"> </v>
      </c>
      <c r="I204" s="51" t="str">
        <f>IF($C204="","",VLOOKUP(基本登録情報!$C$7,登録データ!$I$3:$L$100,3,FALSE))</f>
        <v/>
      </c>
      <c r="J204" s="51" t="str">
        <f ca="1">IF($C204="","",VLOOKUP(OFFSET(女子様式!$M$18,3*A204,0),登録データ!AM204:AN250,2,FALSE))</f>
        <v/>
      </c>
    </row>
    <row r="205" spans="2:14">
      <c r="G205" s="49" t="str">
        <f ca="1">CONCATENATE(OFFSET(女子様式!$J$18,3*A205,0)," ",IF(LEN(OFFSET(女子様式!$K$18,A205*3,0))=0,,"("),LEFT(OFFSET(女子様式!$K$18,A205*3,0),2),IF(LEN(OFFSET(女子様式!$J$18,A205*3,0))=0,,")"))</f>
        <v xml:space="preserve"> </v>
      </c>
      <c r="I205" s="51" t="str">
        <f>IF($C205="","",VLOOKUP(基本登録情報!$C$7,登録データ!$I$3:$L$100,3,FALSE))</f>
        <v/>
      </c>
      <c r="J205" s="51" t="str">
        <f ca="1">IF($C205="","",VLOOKUP(OFFSET(女子様式!$M$18,3*A205,0),登録データ!AM205:AN251,2,FALSE))</f>
        <v/>
      </c>
    </row>
    <row r="206" spans="2:14">
      <c r="G206" s="49" t="str">
        <f ca="1">CONCATENATE(OFFSET(女子様式!$J$18,3*A206,0)," ",IF(LEN(OFFSET(女子様式!$K$18,A206*3,0))=0,,"("),LEFT(OFFSET(女子様式!$K$18,A206*3,0),2),IF(LEN(OFFSET(女子様式!$J$18,A206*3,0))=0,,")"))</f>
        <v xml:space="preserve"> </v>
      </c>
      <c r="I206" s="51" t="str">
        <f>IF($C206="","",VLOOKUP(基本登録情報!$C$7,登録データ!$I$3:$L$100,3,FALSE))</f>
        <v/>
      </c>
      <c r="J206" s="51" t="str">
        <f ca="1">IF($C206="","",VLOOKUP(OFFSET(女子様式!$M$18,3*A206,0),登録データ!AM206:AN252,2,FALSE))</f>
        <v/>
      </c>
    </row>
    <row r="207" spans="2:14">
      <c r="G207" s="49" t="str">
        <f ca="1">CONCATENATE(OFFSET(女子様式!$J$18,3*A207,0)," ",IF(LEN(OFFSET(女子様式!$K$18,A207*3,0))=0,,"("),LEFT(OFFSET(女子様式!$K$18,A207*3,0),2),IF(LEN(OFFSET(女子様式!$J$18,A207*3,0))=0,,")"))</f>
        <v xml:space="preserve"> </v>
      </c>
      <c r="I207" s="51" t="str">
        <f>IF($C207="","",VLOOKUP(基本登録情報!$C$7,登録データ!$I$3:$L$100,3,FALSE))</f>
        <v/>
      </c>
      <c r="J207" s="51" t="str">
        <f ca="1">IF($C207="","",VLOOKUP(OFFSET(女子様式!$M$18,3*A207,0),登録データ!AM207:AN253,2,FALSE))</f>
        <v/>
      </c>
    </row>
    <row r="208" spans="2:14">
      <c r="G208" s="49" t="str">
        <f ca="1">CONCATENATE(OFFSET(女子様式!$J$18,3*A208,0)," ",IF(LEN(OFFSET(女子様式!$K$18,A208*3,0))=0,,"("),LEFT(OFFSET(女子様式!$K$18,A208*3,0),2),IF(LEN(OFFSET(女子様式!$J$18,A208*3,0))=0,,")"))</f>
        <v xml:space="preserve"> </v>
      </c>
      <c r="I208" s="51" t="str">
        <f>IF($C208="","",VLOOKUP(基本登録情報!$C$7,登録データ!$I$3:$L$100,3,FALSE))</f>
        <v/>
      </c>
      <c r="J208" s="51" t="str">
        <f ca="1">IF($C208="","",VLOOKUP(OFFSET(女子様式!$M$18,3*A208,0),登録データ!AM208:AN254,2,FALSE))</f>
        <v/>
      </c>
    </row>
    <row r="209" spans="7:10">
      <c r="G209" s="49" t="str">
        <f ca="1">CONCATENATE(OFFSET(女子様式!$J$18,3*A209,0)," ",IF(LEN(OFFSET(女子様式!$K$18,A209*3,0))=0,,"("),LEFT(OFFSET(女子様式!$K$18,A209*3,0),2),IF(LEN(OFFSET(女子様式!$J$18,A209*3,0))=0,,")"))</f>
        <v xml:space="preserve"> </v>
      </c>
      <c r="I209" s="51" t="str">
        <f>IF($C209="","",VLOOKUP(基本登録情報!$C$7,登録データ!$I$3:$L$100,3,FALSE))</f>
        <v/>
      </c>
      <c r="J209" s="51" t="str">
        <f ca="1">IF($C209="","",VLOOKUP(OFFSET(女子様式!$M$18,3*A209,0),登録データ!AM209:AN255,2,FALSE))</f>
        <v/>
      </c>
    </row>
    <row r="210" spans="7:10">
      <c r="G210" s="49" t="str">
        <f ca="1">CONCATENATE(OFFSET(女子様式!$J$18,3*A210,0)," ",IF(LEN(OFFSET(女子様式!$K$18,A210*3,0))=0,,"("),LEFT(OFFSET(女子様式!$K$18,A210*3,0),2),IF(LEN(OFFSET(女子様式!$J$18,A210*3,0))=0,,")"))</f>
        <v xml:space="preserve"> </v>
      </c>
      <c r="I210" s="51" t="str">
        <f>IF($C210="","",VLOOKUP(基本登録情報!$C$7,登録データ!$I$3:$L$100,3,FALSE))</f>
        <v/>
      </c>
      <c r="J210" s="51" t="str">
        <f ca="1">IF($C210="","",VLOOKUP(OFFSET(女子様式!$M$18,3*A210,0),登録データ!AM210:AN256,2,FALSE))</f>
        <v/>
      </c>
    </row>
    <row r="211" spans="7:10">
      <c r="G211" s="49" t="str">
        <f ca="1">CONCATENATE(OFFSET(女子様式!$J$18,3*A211,0)," ",IF(LEN(OFFSET(女子様式!$K$18,A211*3,0))=0,,"("),LEFT(OFFSET(女子様式!$K$18,A211*3,0),2),IF(LEN(OFFSET(女子様式!$J$18,A211*3,0))=0,,")"))</f>
        <v xml:space="preserve"> </v>
      </c>
      <c r="I211" s="51" t="str">
        <f>IF($C211="","",VLOOKUP(基本登録情報!$C$7,登録データ!$I$3:$L$100,3,FALSE))</f>
        <v/>
      </c>
      <c r="J211" s="51" t="str">
        <f ca="1">IF($C211="","",VLOOKUP(OFFSET(女子様式!$M$18,3*A211,0),登録データ!AM211:AN257,2,FALSE))</f>
        <v/>
      </c>
    </row>
    <row r="212" spans="7:10">
      <c r="G212" s="49" t="str">
        <f ca="1">CONCATENATE(OFFSET(女子様式!$J$18,3*A212,0)," ",IF(LEN(OFFSET(女子様式!$K$18,A212*3,0))=0,,"("),LEFT(OFFSET(女子様式!$K$18,A212*3,0),2),IF(LEN(OFFSET(女子様式!$J$18,A212*3,0))=0,,")"))</f>
        <v xml:space="preserve"> </v>
      </c>
      <c r="I212" s="51" t="str">
        <f>IF($C212="","",VLOOKUP(基本登録情報!$C$7,登録データ!$I$3:$L$100,3,FALSE))</f>
        <v/>
      </c>
      <c r="J212" s="51" t="str">
        <f ca="1">IF($C212="","",VLOOKUP(OFFSET(女子様式!$M$18,3*A212,0),登録データ!AM212:AN258,2,FALSE))</f>
        <v/>
      </c>
    </row>
    <row r="213" spans="7:10">
      <c r="G213" s="49" t="str">
        <f ca="1">CONCATENATE(OFFSET(女子様式!$J$18,3*A213,0)," ",IF(LEN(OFFSET(女子様式!$K$18,A213*3,0))=0,,"("),LEFT(OFFSET(女子様式!$K$18,A213*3,0),2),IF(LEN(OFFSET(女子様式!$J$18,A213*3,0))=0,,")"))</f>
        <v xml:space="preserve"> </v>
      </c>
      <c r="I213" s="51" t="str">
        <f>IF($C213="","",VLOOKUP(基本登録情報!$C$7,登録データ!$I$3:$L$100,3,FALSE))</f>
        <v/>
      </c>
      <c r="J213" s="51" t="str">
        <f ca="1">IF($C213="","",VLOOKUP(OFFSET(女子様式!$M$18,3*A213,0),登録データ!AM213:AN259,2,FALSE))</f>
        <v/>
      </c>
    </row>
    <row r="214" spans="7:10">
      <c r="G214" s="49" t="str">
        <f ca="1">CONCATENATE(OFFSET(女子様式!$J$18,3*A214,0)," ",IF(LEN(OFFSET(女子様式!$K$18,A214*3,0))=0,,"("),LEFT(OFFSET(女子様式!$K$18,A214*3,0),2),IF(LEN(OFFSET(女子様式!$J$18,A214*3,0))=0,,")"))</f>
        <v xml:space="preserve"> </v>
      </c>
      <c r="I214" s="51" t="str">
        <f>IF($C214="","",VLOOKUP(基本登録情報!$C$7,登録データ!$I$3:$L$100,3,FALSE))</f>
        <v/>
      </c>
      <c r="J214" s="51" t="str">
        <f ca="1">IF($C214="","",VLOOKUP(OFFSET(女子様式!$M$18,3*A214,0),登録データ!AM214:AN260,2,FALSE))</f>
        <v/>
      </c>
    </row>
    <row r="215" spans="7:10">
      <c r="G215" s="49" t="str">
        <f ca="1">CONCATENATE(OFFSET(女子様式!$J$18,3*A215,0)," ",IF(LEN(OFFSET(女子様式!$K$18,A215*3,0))=0,,"("),LEFT(OFFSET(女子様式!$K$18,A215*3,0),2),IF(LEN(OFFSET(女子様式!$J$18,A215*3,0))=0,,")"))</f>
        <v xml:space="preserve"> </v>
      </c>
      <c r="I215" s="51" t="str">
        <f>IF($C215="","",VLOOKUP(基本登録情報!$C$7,登録データ!$I$3:$L$100,3,FALSE))</f>
        <v/>
      </c>
      <c r="J215" s="51" t="str">
        <f ca="1">IF($C215="","",VLOOKUP(OFFSET(女子様式!$M$18,3*A215,0),登録データ!AM215:AN261,2,FALSE))</f>
        <v/>
      </c>
    </row>
    <row r="216" spans="7:10">
      <c r="G216" s="49" t="str">
        <f ca="1">CONCATENATE(OFFSET(女子様式!$J$18,3*A216,0)," ",IF(LEN(OFFSET(女子様式!$K$18,A216*3,0))=0,,"("),LEFT(OFFSET(女子様式!$K$18,A216*3,0),2),IF(LEN(OFFSET(女子様式!$J$18,A216*3,0))=0,,")"))</f>
        <v xml:space="preserve"> </v>
      </c>
      <c r="I216" s="51" t="str">
        <f>IF($C216="","",VLOOKUP(基本登録情報!$C$7,登録データ!$I$3:$L$100,3,FALSE))</f>
        <v/>
      </c>
      <c r="J216" s="51" t="str">
        <f ca="1">IF($C216="","",VLOOKUP(OFFSET(女子様式!$M$18,3*A216,0),登録データ!AM216:AN262,2,FALSE))</f>
        <v/>
      </c>
    </row>
    <row r="217" spans="7:10">
      <c r="G217" s="49" t="str">
        <f ca="1">CONCATENATE(OFFSET(女子様式!$J$18,3*A217,0)," ",IF(LEN(OFFSET(女子様式!$K$18,A217*3,0))=0,,"("),LEFT(OFFSET(女子様式!$K$18,A217*3,0),2),IF(LEN(OFFSET(女子様式!$J$18,A217*3,0))=0,,")"))</f>
        <v xml:space="preserve"> </v>
      </c>
      <c r="I217" s="51" t="str">
        <f>IF($C217="","",VLOOKUP(基本登録情報!$C$7,登録データ!$I$3:$L$100,3,FALSE))</f>
        <v/>
      </c>
      <c r="J217" s="51" t="str">
        <f ca="1">IF($C217="","",VLOOKUP(OFFSET(女子様式!$M$18,3*A217,0),登録データ!AM217:AN263,2,FALSE))</f>
        <v/>
      </c>
    </row>
    <row r="218" spans="7:10">
      <c r="G218" s="49" t="str">
        <f ca="1">CONCATENATE(OFFSET(女子様式!$J$18,3*A218,0)," ",IF(LEN(OFFSET(女子様式!$K$18,A218*3,0))=0,,"("),LEFT(OFFSET(女子様式!$K$18,A218*3,0),2),IF(LEN(OFFSET(女子様式!$J$18,A218*3,0))=0,,")"))</f>
        <v xml:space="preserve"> </v>
      </c>
      <c r="I218" s="51" t="str">
        <f>IF($C218="","",VLOOKUP(基本登録情報!$C$7,登録データ!$I$3:$L$100,3,FALSE))</f>
        <v/>
      </c>
      <c r="J218" s="51" t="str">
        <f ca="1">IF($C218="","",VLOOKUP(OFFSET(女子様式!$M$18,3*A218,0),登録データ!AM218:AN264,2,FALSE))</f>
        <v/>
      </c>
    </row>
    <row r="219" spans="7:10">
      <c r="G219" s="49" t="str">
        <f ca="1">CONCATENATE(OFFSET(女子様式!$J$18,3*A219,0)," ",IF(LEN(OFFSET(女子様式!$K$18,A219*3,0))=0,,"("),LEFT(OFFSET(女子様式!$K$18,A219*3,0),2),IF(LEN(OFFSET(女子様式!$J$18,A219*3,0))=0,,")"))</f>
        <v xml:space="preserve"> </v>
      </c>
      <c r="I219" s="51" t="str">
        <f>IF($C219="","",VLOOKUP(基本登録情報!$C$7,登録データ!$I$3:$L$100,3,FALSE))</f>
        <v/>
      </c>
      <c r="J219" s="51" t="str">
        <f ca="1">IF($C219="","",VLOOKUP(OFFSET(女子様式!$M$18,3*A219,0),登録データ!AM219:AN265,2,FALSE))</f>
        <v/>
      </c>
    </row>
    <row r="220" spans="7:10">
      <c r="G220" s="49" t="str">
        <f ca="1">CONCATENATE(OFFSET(女子様式!$J$18,3*A220,0)," ",IF(LEN(OFFSET(女子様式!$K$18,A220*3,0))=0,,"("),LEFT(OFFSET(女子様式!$K$18,A220*3,0),2),IF(LEN(OFFSET(女子様式!$J$18,A220*3,0))=0,,")"))</f>
        <v xml:space="preserve"> </v>
      </c>
      <c r="I220" s="51" t="str">
        <f>IF($C220="","",VLOOKUP(基本登録情報!$C$7,登録データ!$I$3:$L$100,3,FALSE))</f>
        <v/>
      </c>
      <c r="J220" s="51" t="str">
        <f ca="1">IF($C220="","",VLOOKUP(OFFSET(女子様式!$M$18,3*A220,0),登録データ!AM220:AN266,2,FALSE))</f>
        <v/>
      </c>
    </row>
    <row r="221" spans="7:10">
      <c r="G221" s="49" t="str">
        <f ca="1">CONCATENATE(OFFSET(女子様式!$J$18,3*A221,0)," ",IF(LEN(OFFSET(女子様式!$K$18,A221*3,0))=0,,"("),LEFT(OFFSET(女子様式!$K$18,A221*3,0),2),IF(LEN(OFFSET(女子様式!$J$18,A221*3,0))=0,,")"))</f>
        <v xml:space="preserve"> </v>
      </c>
      <c r="I221" s="51" t="str">
        <f>IF($C221="","",VLOOKUP(基本登録情報!$C$7,登録データ!$I$3:$L$100,3,FALSE))</f>
        <v/>
      </c>
      <c r="J221" s="51" t="str">
        <f ca="1">IF($C221="","",VLOOKUP(OFFSET(女子様式!$M$18,3*A221,0),登録データ!AM221:AN267,2,FALSE))</f>
        <v/>
      </c>
    </row>
    <row r="222" spans="7:10">
      <c r="G222" s="49" t="str">
        <f ca="1">CONCATENATE(OFFSET(女子様式!$J$18,3*A222,0)," ",IF(LEN(OFFSET(女子様式!$K$18,A222*3,0))=0,,"("),LEFT(OFFSET(女子様式!$K$18,A222*3,0),2),IF(LEN(OFFSET(女子様式!$J$18,A222*3,0))=0,,")"))</f>
        <v xml:space="preserve"> </v>
      </c>
      <c r="I222" s="51" t="str">
        <f>IF($C222="","",VLOOKUP(基本登録情報!$C$7,登録データ!$I$3:$L$100,3,FALSE))</f>
        <v/>
      </c>
      <c r="J222" s="51" t="str">
        <f ca="1">IF($C222="","",VLOOKUP(OFFSET(女子様式!$M$18,3*A222,0),登録データ!AM222:AN268,2,FALSE))</f>
        <v/>
      </c>
    </row>
    <row r="223" spans="7:10">
      <c r="G223" s="49" t="str">
        <f ca="1">CONCATENATE(OFFSET(女子様式!$J$18,3*A223,0)," ",IF(LEN(OFFSET(女子様式!$K$18,A223*3,0))=0,,"("),LEFT(OFFSET(女子様式!$K$18,A223*3,0),2),IF(LEN(OFFSET(女子様式!$J$18,A223*3,0))=0,,")"))</f>
        <v xml:space="preserve"> </v>
      </c>
      <c r="I223" s="51" t="str">
        <f>IF($C223="","",VLOOKUP(基本登録情報!$C$7,登録データ!$I$3:$L$100,3,FALSE))</f>
        <v/>
      </c>
      <c r="J223" s="51" t="str">
        <f ca="1">IF($C223="","",VLOOKUP(OFFSET(女子様式!$M$18,3*A223,0),登録データ!AM223:AN269,2,FALSE))</f>
        <v/>
      </c>
    </row>
    <row r="224" spans="7:10">
      <c r="G224" s="49" t="str">
        <f ca="1">CONCATENATE(OFFSET(女子様式!$J$18,3*A224,0)," ",IF(LEN(OFFSET(女子様式!$K$18,A224*3,0))=0,,"("),LEFT(OFFSET(女子様式!$K$18,A224*3,0),2),IF(LEN(OFFSET(女子様式!$J$18,A224*3,0))=0,,")"))</f>
        <v xml:space="preserve"> </v>
      </c>
      <c r="I224" s="51" t="str">
        <f>IF($C224="","",VLOOKUP(基本登録情報!$C$7,登録データ!$I$3:$L$100,3,FALSE))</f>
        <v/>
      </c>
      <c r="J224" s="51" t="str">
        <f ca="1">IF($C224="","",VLOOKUP(OFFSET(女子様式!$M$18,3*A224,0),登録データ!AM224:AN270,2,FALSE))</f>
        <v/>
      </c>
    </row>
    <row r="225" spans="7:10">
      <c r="G225" s="49" t="str">
        <f ca="1">CONCATENATE(OFFSET(女子様式!$J$18,3*A225,0)," ",IF(LEN(OFFSET(女子様式!$K$18,A225*3,0))=0,,"("),LEFT(OFFSET(女子様式!$K$18,A225*3,0),2),IF(LEN(OFFSET(女子様式!$J$18,A225*3,0))=0,,")"))</f>
        <v xml:space="preserve"> </v>
      </c>
      <c r="I225" s="51" t="str">
        <f>IF($C225="","",VLOOKUP(基本登録情報!$C$7,登録データ!$I$3:$L$100,3,FALSE))</f>
        <v/>
      </c>
      <c r="J225" s="51" t="str">
        <f ca="1">IF($C225="","",VLOOKUP(OFFSET(女子様式!$M$18,3*A225,0),登録データ!AM225:AN271,2,FALSE))</f>
        <v/>
      </c>
    </row>
    <row r="226" spans="7:10">
      <c r="G226" s="49" t="str">
        <f ca="1">CONCATENATE(OFFSET(女子様式!$J$18,3*A226,0)," ",IF(LEN(OFFSET(女子様式!$K$18,A226*3,0))=0,,"("),LEFT(OFFSET(女子様式!$K$18,A226*3,0),2),IF(LEN(OFFSET(女子様式!$J$18,A226*3,0))=0,,")"))</f>
        <v xml:space="preserve"> </v>
      </c>
      <c r="I226" s="51" t="str">
        <f>IF($C226="","",VLOOKUP(基本登録情報!$C$7,登録データ!$I$3:$L$100,3,FALSE))</f>
        <v/>
      </c>
      <c r="J226" s="51" t="str">
        <f ca="1">IF($C226="","",VLOOKUP(OFFSET(女子様式!$M$18,3*A226,0),登録データ!AM226:AN272,2,FALSE))</f>
        <v/>
      </c>
    </row>
    <row r="227" spans="7:10">
      <c r="G227" s="49" t="str">
        <f ca="1">CONCATENATE(OFFSET(女子様式!$J$18,3*A227,0)," ",IF(LEN(OFFSET(女子様式!$K$18,A227*3,0))=0,,"("),LEFT(OFFSET(女子様式!$K$18,A227*3,0),2),IF(LEN(OFFSET(女子様式!$J$18,A227*3,0))=0,,")"))</f>
        <v xml:space="preserve"> </v>
      </c>
      <c r="I227" s="51" t="str">
        <f>IF($C227="","",VLOOKUP(基本登録情報!$C$7,登録データ!$I$3:$L$100,3,FALSE))</f>
        <v/>
      </c>
      <c r="J227" s="51" t="str">
        <f ca="1">IF($C227="","",VLOOKUP(OFFSET(女子様式!$M$18,3*A227,0),登録データ!AM227:AN273,2,FALSE))</f>
        <v/>
      </c>
    </row>
    <row r="228" spans="7:10">
      <c r="G228" s="49" t="str">
        <f ca="1">CONCATENATE(OFFSET(女子様式!$J$18,3*A228,0)," ",IF(LEN(OFFSET(女子様式!$K$18,A228*3,0))=0,,"("),LEFT(OFFSET(女子様式!$K$18,A228*3,0),2),IF(LEN(OFFSET(女子様式!$J$18,A228*3,0))=0,,")"))</f>
        <v xml:space="preserve"> </v>
      </c>
      <c r="I228" s="51" t="str">
        <f>IF($C228="","",VLOOKUP(基本登録情報!$C$7,登録データ!$I$3:$L$100,3,FALSE))</f>
        <v/>
      </c>
      <c r="J228" s="51" t="str">
        <f ca="1">IF($C228="","",VLOOKUP(OFFSET(女子様式!$M$18,3*A228,0),登録データ!AM228:AN274,2,FALSE))</f>
        <v/>
      </c>
    </row>
    <row r="229" spans="7:10">
      <c r="G229" s="49" t="str">
        <f ca="1">CONCATENATE(OFFSET(女子様式!$J$18,3*A229,0)," ",IF(LEN(OFFSET(女子様式!$K$18,A229*3,0))=0,,"("),LEFT(OFFSET(女子様式!$K$18,A229*3,0),2),IF(LEN(OFFSET(女子様式!$J$18,A229*3,0))=0,,")"))</f>
        <v xml:space="preserve"> </v>
      </c>
      <c r="I229" s="51" t="str">
        <f>IF($C229="","",VLOOKUP(基本登録情報!$C$7,登録データ!$I$3:$L$100,3,FALSE))</f>
        <v/>
      </c>
      <c r="J229" s="51" t="str">
        <f ca="1">IF($C229="","",VLOOKUP(OFFSET(女子様式!$M$18,3*A229,0),登録データ!AM229:AN275,2,FALSE))</f>
        <v/>
      </c>
    </row>
    <row r="230" spans="7:10">
      <c r="G230" s="49" t="str">
        <f ca="1">CONCATENATE(OFFSET(女子様式!$J$18,3*A230,0)," ",IF(LEN(OFFSET(女子様式!$K$18,A230*3,0))=0,,"("),LEFT(OFFSET(女子様式!$K$18,A230*3,0),2),IF(LEN(OFFSET(女子様式!$J$18,A230*3,0))=0,,")"))</f>
        <v xml:space="preserve"> </v>
      </c>
      <c r="I230" s="51" t="str">
        <f>IF($C230="","",VLOOKUP(基本登録情報!$C$7,登録データ!$I$3:$L$100,3,FALSE))</f>
        <v/>
      </c>
      <c r="J230" s="51" t="str">
        <f ca="1">IF($C230="","",VLOOKUP(OFFSET(女子様式!$M$18,3*A230,0),登録データ!AM230:AN276,2,FALSE))</f>
        <v/>
      </c>
    </row>
    <row r="231" spans="7:10">
      <c r="G231" s="49" t="str">
        <f ca="1">CONCATENATE(OFFSET(女子様式!$J$18,3*A231,0)," ",IF(LEN(OFFSET(女子様式!$K$18,A231*3,0))=0,,"("),LEFT(OFFSET(女子様式!$K$18,A231*3,0),2),IF(LEN(OFFSET(女子様式!$J$18,A231*3,0))=0,,")"))</f>
        <v xml:space="preserve"> </v>
      </c>
      <c r="I231" s="51" t="str">
        <f>IF($C231="","",VLOOKUP(基本登録情報!$C$7,登録データ!$I$3:$L$100,3,FALSE))</f>
        <v/>
      </c>
      <c r="J231" s="51" t="str">
        <f ca="1">IF($C231="","",VLOOKUP(OFFSET(女子様式!$M$18,3*A231,0),登録データ!AM231:AN277,2,FALSE))</f>
        <v/>
      </c>
    </row>
    <row r="232" spans="7:10">
      <c r="G232" s="49" t="str">
        <f ca="1">CONCATENATE(OFFSET(女子様式!$J$18,3*A232,0)," ",IF(LEN(OFFSET(女子様式!$K$18,A232*3,0))=0,,"("),LEFT(OFFSET(女子様式!$K$18,A232*3,0),2),IF(LEN(OFFSET(女子様式!$J$18,A232*3,0))=0,,")"))</f>
        <v xml:space="preserve"> </v>
      </c>
      <c r="I232" s="51" t="str">
        <f>IF($C232="","",VLOOKUP(基本登録情報!$C$7,登録データ!$I$3:$L$100,3,FALSE))</f>
        <v/>
      </c>
      <c r="J232" s="51" t="str">
        <f ca="1">IF($C232="","",VLOOKUP(OFFSET(女子様式!$M$18,3*A232,0),登録データ!AM232:AN278,2,FALSE))</f>
        <v/>
      </c>
    </row>
    <row r="233" spans="7:10">
      <c r="G233" s="49" t="str">
        <f ca="1">CONCATENATE(OFFSET(女子様式!$J$18,3*A233,0)," ",IF(LEN(OFFSET(女子様式!$K$18,A233*3,0))=0,,"("),LEFT(OFFSET(女子様式!$K$18,A233*3,0),2),IF(LEN(OFFSET(女子様式!$J$18,A233*3,0))=0,,")"))</f>
        <v xml:space="preserve"> </v>
      </c>
      <c r="I233" s="51" t="str">
        <f>IF($C233="","",VLOOKUP(基本登録情報!$C$7,登録データ!$I$3:$L$100,3,FALSE))</f>
        <v/>
      </c>
      <c r="J233" s="51" t="str">
        <f ca="1">IF($C233="","",VLOOKUP(OFFSET(女子様式!$M$18,3*A233,0),登録データ!AM233:AN279,2,FALSE))</f>
        <v/>
      </c>
    </row>
    <row r="234" spans="7:10">
      <c r="G234" s="49" t="str">
        <f ca="1">CONCATENATE(OFFSET(女子様式!$J$18,3*A234,0)," ",IF(LEN(OFFSET(女子様式!$K$18,A234*3,0))=0,,"("),LEFT(OFFSET(女子様式!$K$18,A234*3,0),2),IF(LEN(OFFSET(女子様式!$J$18,A234*3,0))=0,,")"))</f>
        <v xml:space="preserve"> </v>
      </c>
      <c r="I234" s="51" t="str">
        <f>IF($C234="","",VLOOKUP(基本登録情報!$C$7,登録データ!$I$3:$L$100,3,FALSE))</f>
        <v/>
      </c>
      <c r="J234" s="51" t="str">
        <f ca="1">IF($C234="","",VLOOKUP(OFFSET(女子様式!$M$18,3*A234,0),登録データ!AM234:AN280,2,FALSE))</f>
        <v/>
      </c>
    </row>
    <row r="235" spans="7:10">
      <c r="G235" s="49" t="str">
        <f ca="1">CONCATENATE(OFFSET(女子様式!$J$18,3*A235,0)," ",IF(LEN(OFFSET(女子様式!$K$18,A235*3,0))=0,,"("),LEFT(OFFSET(女子様式!$K$18,A235*3,0),2),IF(LEN(OFFSET(女子様式!$J$18,A235*3,0))=0,,")"))</f>
        <v xml:space="preserve"> </v>
      </c>
      <c r="I235" s="51" t="str">
        <f>IF($C235="","",VLOOKUP(基本登録情報!$C$7,登録データ!$I$3:$L$100,3,FALSE))</f>
        <v/>
      </c>
      <c r="J235" s="51" t="str">
        <f ca="1">IF($C235="","",VLOOKUP(OFFSET(女子様式!$M$18,3*A235,0),登録データ!AM235:AN281,2,FALSE))</f>
        <v/>
      </c>
    </row>
    <row r="236" spans="7:10">
      <c r="G236" s="49" t="str">
        <f ca="1">CONCATENATE(OFFSET(女子様式!$J$18,3*A236,0)," ",IF(LEN(OFFSET(女子様式!$K$18,A236*3,0))=0,,"("),LEFT(OFFSET(女子様式!$K$18,A236*3,0),2),IF(LEN(OFFSET(女子様式!$J$18,A236*3,0))=0,,")"))</f>
        <v xml:space="preserve"> </v>
      </c>
      <c r="I236" s="51" t="str">
        <f>IF($C236="","",VLOOKUP(基本登録情報!$C$7,登録データ!$I$3:$L$100,3,FALSE))</f>
        <v/>
      </c>
      <c r="J236" s="51" t="str">
        <f ca="1">IF($C236="","",VLOOKUP(OFFSET(女子様式!$M$18,3*A236,0),登録データ!AM236:AN282,2,FALSE))</f>
        <v/>
      </c>
    </row>
    <row r="237" spans="7:10">
      <c r="G237" s="49" t="str">
        <f ca="1">CONCATENATE(OFFSET(女子様式!$J$18,3*A237,0)," ",IF(LEN(OFFSET(女子様式!$K$18,A237*3,0))=0,,"("),LEFT(OFFSET(女子様式!$K$18,A237*3,0),2),IF(LEN(OFFSET(女子様式!$J$18,A237*3,0))=0,,")"))</f>
        <v xml:space="preserve"> </v>
      </c>
      <c r="I237" s="51" t="str">
        <f>IF($C237="","",VLOOKUP(基本登録情報!$C$7,登録データ!$I$3:$L$100,3,FALSE))</f>
        <v/>
      </c>
      <c r="J237" s="51" t="str">
        <f ca="1">IF($C237="","",VLOOKUP(OFFSET(女子様式!$M$18,3*A237,0),登録データ!AM237:AN283,2,FALSE))</f>
        <v/>
      </c>
    </row>
    <row r="238" spans="7:10">
      <c r="G238" s="49" t="str">
        <f ca="1">CONCATENATE(OFFSET(女子様式!$J$18,3*A238,0)," ",IF(LEN(OFFSET(女子様式!$K$18,A238*3,0))=0,,"("),LEFT(OFFSET(女子様式!$K$18,A238*3,0),2),IF(LEN(OFFSET(女子様式!$J$18,A238*3,0))=0,,")"))</f>
        <v xml:space="preserve"> </v>
      </c>
      <c r="I238" s="51" t="str">
        <f>IF($C238="","",VLOOKUP(基本登録情報!$C$7,登録データ!$I$3:$L$100,3,FALSE))</f>
        <v/>
      </c>
      <c r="J238" s="51" t="str">
        <f ca="1">IF($C238="","",VLOOKUP(OFFSET(女子様式!$M$18,3*A238,0),登録データ!AM238:AN284,2,FALSE))</f>
        <v/>
      </c>
    </row>
    <row r="239" spans="7:10">
      <c r="G239" s="49" t="str">
        <f ca="1">CONCATENATE(OFFSET(女子様式!$J$18,3*A239,0)," ",IF(LEN(OFFSET(女子様式!$K$18,A239*3,0))=0,,"("),LEFT(OFFSET(女子様式!$K$18,A239*3,0),2),IF(LEN(OFFSET(女子様式!$J$18,A239*3,0))=0,,")"))</f>
        <v xml:space="preserve"> </v>
      </c>
      <c r="I239" s="51" t="str">
        <f>IF($C239="","",VLOOKUP(基本登録情報!$C$7,登録データ!$I$3:$L$100,3,FALSE))</f>
        <v/>
      </c>
      <c r="J239" s="51" t="str">
        <f ca="1">IF($C239="","",VLOOKUP(OFFSET(女子様式!$M$18,3*A239,0),登録データ!AM239:AN285,2,FALSE))</f>
        <v/>
      </c>
    </row>
    <row r="240" spans="7:10">
      <c r="G240" s="49" t="str">
        <f ca="1">CONCATENATE(OFFSET(女子様式!$J$18,3*A240,0)," ",IF(LEN(OFFSET(女子様式!$K$18,A240*3,0))=0,,"("),LEFT(OFFSET(女子様式!$K$18,A240*3,0),2),IF(LEN(OFFSET(女子様式!$J$18,A240*3,0))=0,,")"))</f>
        <v xml:space="preserve"> </v>
      </c>
      <c r="I240" s="51" t="str">
        <f>IF($C240="","",VLOOKUP(基本登録情報!$C$7,登録データ!$I$3:$L$100,3,FALSE))</f>
        <v/>
      </c>
      <c r="J240" s="51" t="str">
        <f ca="1">IF($C240="","",VLOOKUP(OFFSET(女子様式!$M$18,3*A240,0),登録データ!AM240:AN286,2,FALSE))</f>
        <v/>
      </c>
    </row>
    <row r="241" spans="7:10">
      <c r="G241" s="49" t="str">
        <f ca="1">CONCATENATE(OFFSET(女子様式!$J$18,3*A241,0)," ",IF(LEN(OFFSET(女子様式!$K$18,A241*3,0))=0,,"("),LEFT(OFFSET(女子様式!$K$18,A241*3,0),2),IF(LEN(OFFSET(女子様式!$J$18,A241*3,0))=0,,")"))</f>
        <v xml:space="preserve"> </v>
      </c>
      <c r="I241" s="51" t="str">
        <f>IF($C241="","",VLOOKUP(基本登録情報!$C$7,登録データ!$I$3:$L$100,3,FALSE))</f>
        <v/>
      </c>
      <c r="J241" s="51" t="str">
        <f ca="1">IF($C241="","",VLOOKUP(OFFSET(女子様式!$M$18,3*A241,0),登録データ!AM241:AN287,2,FALSE))</f>
        <v/>
      </c>
    </row>
    <row r="242" spans="7:10">
      <c r="G242" s="49" t="str">
        <f ca="1">CONCATENATE(OFFSET(女子様式!$J$18,3*A242,0)," ",IF(LEN(OFFSET(女子様式!$K$18,A242*3,0))=0,,"("),LEFT(OFFSET(女子様式!$K$18,A242*3,0),2),IF(LEN(OFFSET(女子様式!$J$18,A242*3,0))=0,,")"))</f>
        <v xml:space="preserve"> </v>
      </c>
      <c r="I242" s="51" t="str">
        <f>IF($C242="","",VLOOKUP(基本登録情報!$C$7,登録データ!$I$3:$L$100,3,FALSE))</f>
        <v/>
      </c>
      <c r="J242" s="51" t="str">
        <f ca="1">IF($C242="","",VLOOKUP(OFFSET(女子様式!$M$18,3*A242,0),登録データ!AM242:AN288,2,FALSE))</f>
        <v/>
      </c>
    </row>
    <row r="243" spans="7:10">
      <c r="G243" s="49" t="str">
        <f ca="1">CONCATENATE(OFFSET(女子様式!$J$18,3*A243,0)," ",IF(LEN(OFFSET(女子様式!$K$18,A243*3,0))=0,,"("),LEFT(OFFSET(女子様式!$K$18,A243*3,0),2),IF(LEN(OFFSET(女子様式!$J$18,A243*3,0))=0,,")"))</f>
        <v xml:space="preserve"> </v>
      </c>
      <c r="I243" s="51" t="str">
        <f>IF($C243="","",VLOOKUP(基本登録情報!$C$7,登録データ!$I$3:$L$100,3,FALSE))</f>
        <v/>
      </c>
      <c r="J243" s="51" t="str">
        <f ca="1">IF($C243="","",VLOOKUP(OFFSET(女子様式!$M$18,3*A243,0),登録データ!AM243:AN289,2,FALSE))</f>
        <v/>
      </c>
    </row>
    <row r="244" spans="7:10">
      <c r="G244" s="49" t="str">
        <f ca="1">CONCATENATE(OFFSET(女子様式!$J$18,3*A244,0)," ",IF(LEN(OFFSET(女子様式!$K$18,A244*3,0))=0,,"("),LEFT(OFFSET(女子様式!$K$18,A244*3,0),2),IF(LEN(OFFSET(女子様式!$J$18,A244*3,0))=0,,")"))</f>
        <v xml:space="preserve"> </v>
      </c>
      <c r="I244" s="51" t="str">
        <f>IF($C244="","",VLOOKUP(基本登録情報!$C$7,登録データ!$I$3:$L$100,3,FALSE))</f>
        <v/>
      </c>
      <c r="J244" s="51" t="str">
        <f ca="1">IF($C244="","",VLOOKUP(OFFSET(女子様式!$M$18,3*A244,0),登録データ!AM244:AN290,2,FALSE))</f>
        <v/>
      </c>
    </row>
    <row r="245" spans="7:10">
      <c r="G245" s="49" t="str">
        <f ca="1">CONCATENATE(OFFSET(女子様式!$J$18,3*A245,0)," ",IF(LEN(OFFSET(女子様式!$K$18,A245*3,0))=0,,"("),LEFT(OFFSET(女子様式!$K$18,A245*3,0),2),IF(LEN(OFFSET(女子様式!$J$18,A245*3,0))=0,,")"))</f>
        <v xml:space="preserve"> </v>
      </c>
      <c r="I245" s="51" t="str">
        <f>IF($C245="","",VLOOKUP(基本登録情報!$C$7,登録データ!$I$3:$L$100,3,FALSE))</f>
        <v/>
      </c>
      <c r="J245" s="51" t="str">
        <f ca="1">IF($C245="","",VLOOKUP(OFFSET(女子様式!$M$18,3*A245,0),登録データ!AM245:AN291,2,FALSE))</f>
        <v/>
      </c>
    </row>
    <row r="246" spans="7:10">
      <c r="G246" s="49" t="str">
        <f ca="1">CONCATENATE(OFFSET(女子様式!$J$18,3*A246,0)," ",IF(LEN(OFFSET(女子様式!$K$18,A246*3,0))=0,,"("),LEFT(OFFSET(女子様式!$K$18,A246*3,0),2),IF(LEN(OFFSET(女子様式!$J$18,A246*3,0))=0,,")"))</f>
        <v xml:space="preserve"> </v>
      </c>
      <c r="I246" s="51" t="str">
        <f>IF($C246="","",VLOOKUP(基本登録情報!$C$7,登録データ!$I$3:$L$100,3,FALSE))</f>
        <v/>
      </c>
      <c r="J246" s="51" t="str">
        <f ca="1">IF($C246="","",VLOOKUP(OFFSET(女子様式!$M$18,3*A246,0),登録データ!AM246:AN292,2,FALSE))</f>
        <v/>
      </c>
    </row>
    <row r="247" spans="7:10">
      <c r="G247" s="49" t="str">
        <f ca="1">CONCATENATE(OFFSET(女子様式!$J$18,3*A247,0)," ",IF(LEN(OFFSET(女子様式!$K$18,A247*3,0))=0,,"("),LEFT(OFFSET(女子様式!$K$18,A247*3,0),2),IF(LEN(OFFSET(女子様式!$J$18,A247*3,0))=0,,")"))</f>
        <v xml:space="preserve"> </v>
      </c>
      <c r="I247" s="51" t="str">
        <f>IF($C247="","",VLOOKUP(基本登録情報!$C$7,登録データ!$I$3:$L$100,3,FALSE))</f>
        <v/>
      </c>
      <c r="J247" s="51" t="str">
        <f ca="1">IF($C247="","",VLOOKUP(OFFSET(女子様式!$M$18,3*A247,0),登録データ!AM247:AN293,2,FALSE))</f>
        <v/>
      </c>
    </row>
    <row r="248" spans="7:10">
      <c r="G248" s="49" t="str">
        <f ca="1">CONCATENATE(OFFSET(女子様式!$J$18,3*A248,0)," ",IF(LEN(OFFSET(女子様式!$K$18,A248*3,0))=0,,"("),LEFT(OFFSET(女子様式!$K$18,A248*3,0),2),IF(LEN(OFFSET(女子様式!$J$18,A248*3,0))=0,,")"))</f>
        <v xml:space="preserve"> </v>
      </c>
      <c r="I248" s="51" t="str">
        <f>IF($C248="","",VLOOKUP(基本登録情報!$C$7,登録データ!$I$3:$L$100,3,FALSE))</f>
        <v/>
      </c>
      <c r="J248" s="51" t="str">
        <f ca="1">IF($C248="","",VLOOKUP(OFFSET(女子様式!$M$18,3*A248,0),登録データ!AM248:AN294,2,FALSE))</f>
        <v/>
      </c>
    </row>
    <row r="249" spans="7:10">
      <c r="G249" s="49" t="str">
        <f ca="1">CONCATENATE(OFFSET(女子様式!$J$18,3*A249,0)," ",IF(LEN(OFFSET(女子様式!$K$18,A249*3,0))=0,,"("),LEFT(OFFSET(女子様式!$K$18,A249*3,0),2),IF(LEN(OFFSET(女子様式!$J$18,A249*3,0))=0,,")"))</f>
        <v xml:space="preserve"> </v>
      </c>
      <c r="I249" s="51" t="str">
        <f>IF($C249="","",VLOOKUP(基本登録情報!$C$7,登録データ!$I$3:$L$100,3,FALSE))</f>
        <v/>
      </c>
      <c r="J249" s="51" t="str">
        <f ca="1">IF($C249="","",VLOOKUP(OFFSET(女子様式!$M$18,3*A249,0),登録データ!AM249:AN295,2,FALSE))</f>
        <v/>
      </c>
    </row>
    <row r="250" spans="7:10">
      <c r="G250" s="49" t="str">
        <f ca="1">CONCATENATE(OFFSET(女子様式!$J$18,3*A250,0)," ",IF(LEN(OFFSET(女子様式!$K$18,A250*3,0))=0,,"("),LEFT(OFFSET(女子様式!$K$18,A250*3,0),2),IF(LEN(OFFSET(女子様式!$J$18,A250*3,0))=0,,")"))</f>
        <v xml:space="preserve"> </v>
      </c>
      <c r="I250" s="51" t="str">
        <f>IF($C250="","",VLOOKUP(基本登録情報!$C$7,登録データ!$I$3:$L$100,3,FALSE))</f>
        <v/>
      </c>
      <c r="J250" s="51" t="str">
        <f ca="1">IF($C250="","",VLOOKUP(OFFSET(女子様式!$M$18,3*A250,0),登録データ!AM250:AN296,2,FALSE))</f>
        <v/>
      </c>
    </row>
    <row r="251" spans="7:10">
      <c r="G251" s="49" t="str">
        <f ca="1">CONCATENATE(OFFSET(女子様式!$J$18,3*A251,0)," ",IF(LEN(OFFSET(女子様式!$K$18,A251*3,0))=0,,"("),LEFT(OFFSET(女子様式!$K$18,A251*3,0),2),IF(LEN(OFFSET(女子様式!$J$18,A251*3,0))=0,,")"))</f>
        <v xml:space="preserve"> </v>
      </c>
      <c r="I251" s="51" t="str">
        <f>IF($C251="","",VLOOKUP(基本登録情報!$C$7,登録データ!$I$3:$L$100,3,FALSE))</f>
        <v/>
      </c>
      <c r="J251" s="51" t="str">
        <f ca="1">IF($C251="","",VLOOKUP(OFFSET(女子様式!$M$18,3*A251,0),登録データ!AM251:AN297,2,FALSE))</f>
        <v/>
      </c>
    </row>
    <row r="252" spans="7:10">
      <c r="I252" s="51" t="str">
        <f>IF($C252="","",VLOOKUP(基本登録情報!$C$7,登録データ!$I$3:$L$100,3,FALSE))</f>
        <v/>
      </c>
      <c r="J252" s="51" t="str">
        <f ca="1">IF($C252="","",VLOOKUP(OFFSET(女子様式!$M$18,3*A252,0),登録データ!AM252:AN298,2,FALSE))</f>
        <v/>
      </c>
    </row>
    <row r="253" spans="7:10">
      <c r="I253" s="51" t="str">
        <f>IF($C253="","",VLOOKUP(基本登録情報!$C$7,登録データ!$I$3:$L$100,3,FALSE))</f>
        <v/>
      </c>
      <c r="J253" s="51" t="str">
        <f ca="1">IF($C253="","",VLOOKUP(OFFSET(女子様式!$M$18,3*A253,0),登録データ!AM253:AN299,2,FALSE))</f>
        <v/>
      </c>
    </row>
    <row r="254" spans="7:10">
      <c r="I254" s="51" t="str">
        <f>IF($C254="","",VLOOKUP(基本登録情報!$C$7,登録データ!$I$3:$L$100,3,FALSE))</f>
        <v/>
      </c>
      <c r="J254" s="51" t="str">
        <f ca="1">IF($C254="","",VLOOKUP(OFFSET(女子様式!$M$18,3*A254,0),登録データ!AM254:AN300,2,FALSE))</f>
        <v/>
      </c>
    </row>
    <row r="255" spans="7:10">
      <c r="I255" s="51" t="str">
        <f>IF($C255="","",VLOOKUP(基本登録情報!$C$7,登録データ!$I$3:$L$100,3,FALSE))</f>
        <v/>
      </c>
      <c r="J255" s="51" t="str">
        <f ca="1">IF($C255="","",VLOOKUP(OFFSET(女子様式!$M$18,3*A255,0),登録データ!AM255:AN301,2,FALSE))</f>
        <v/>
      </c>
    </row>
    <row r="256" spans="7:10">
      <c r="I256" s="51" t="str">
        <f>IF($C256="","",VLOOKUP(基本登録情報!$C$7,登録データ!$I$3:$L$100,3,FALSE))</f>
        <v/>
      </c>
      <c r="J256" s="51" t="str">
        <f ca="1">IF($C256="","",VLOOKUP(OFFSET(女子様式!$M$18,3*A256,0),登録データ!AM256:AN302,2,FALSE))</f>
        <v/>
      </c>
    </row>
    <row r="257" spans="9:10">
      <c r="I257" s="51" t="str">
        <f>IF($C257="","",VLOOKUP(基本登録情報!$C$7,登録データ!$I$3:$L$100,3,FALSE))</f>
        <v/>
      </c>
      <c r="J257" s="51" t="str">
        <f ca="1">IF($C257="","",VLOOKUP(OFFSET(女子様式!$M$18,3*A257,0),登録データ!AM257:AN303,2,FALSE))</f>
        <v/>
      </c>
    </row>
    <row r="258" spans="9:10">
      <c r="I258" s="51" t="str">
        <f>IF($C258="","",VLOOKUP(基本登録情報!$C$7,登録データ!$I$3:$L$100,3,FALSE))</f>
        <v/>
      </c>
      <c r="J258" s="51" t="str">
        <f ca="1">IF($C258="","",VLOOKUP(OFFSET(女子様式!$M$18,3*A258,0),登録データ!AM258:AN304,2,FALSE))</f>
        <v/>
      </c>
    </row>
    <row r="259" spans="9:10">
      <c r="I259" s="51" t="str">
        <f>IF($C259="","",VLOOKUP(基本登録情報!$C$7,登録データ!$I$3:$L$100,3,FALSE))</f>
        <v/>
      </c>
      <c r="J259" s="51" t="str">
        <f ca="1">IF($C259="","",VLOOKUP(OFFSET(女子様式!$M$18,3*A259,0),登録データ!AM259:AN305,2,FALSE))</f>
        <v/>
      </c>
    </row>
    <row r="260" spans="9:10">
      <c r="I260" s="51" t="str">
        <f>IF($C260="","",VLOOKUP(基本登録情報!$C$7,登録データ!$I$3:$L$100,3,FALSE))</f>
        <v/>
      </c>
      <c r="J260" s="51" t="str">
        <f ca="1">IF($C260="","",VLOOKUP(OFFSET(女子様式!$M$18,3*A260,0),登録データ!AM260:AN306,2,FALSE))</f>
        <v/>
      </c>
    </row>
    <row r="261" spans="9:10">
      <c r="I261" s="51" t="str">
        <f>IF($C261="","",VLOOKUP(基本登録情報!$C$7,登録データ!$I$3:$L$100,3,FALSE))</f>
        <v/>
      </c>
      <c r="J261" s="51" t="str">
        <f ca="1">IF($C261="","",VLOOKUP(OFFSET(女子様式!$M$18,3*A261,0),登録データ!AM261:AN307,2,FALSE))</f>
        <v/>
      </c>
    </row>
    <row r="262" spans="9:10">
      <c r="I262" s="51" t="str">
        <f>IF($C262="","",VLOOKUP(基本登録情報!$C$7,登録データ!$I$3:$L$100,3,FALSE))</f>
        <v/>
      </c>
      <c r="J262" s="51" t="str">
        <f ca="1">IF($C262="","",VLOOKUP(OFFSET(女子様式!$M$18,3*A262,0),登録データ!AM262:AN308,2,FALSE))</f>
        <v/>
      </c>
    </row>
    <row r="263" spans="9:10">
      <c r="I263" s="51" t="str">
        <f>IF($C263="","",VLOOKUP(基本登録情報!$C$7,登録データ!$I$3:$L$100,3,FALSE))</f>
        <v/>
      </c>
      <c r="J263" s="51" t="str">
        <f ca="1">IF($C263="","",VLOOKUP(OFFSET(女子様式!$M$18,3*A263,0),登録データ!AM263:AN309,2,FALSE))</f>
        <v/>
      </c>
    </row>
    <row r="264" spans="9:10">
      <c r="I264" s="51" t="str">
        <f>IF($C264="","",VLOOKUP(基本登録情報!$C$7,登録データ!$I$3:$L$100,3,FALSE))</f>
        <v/>
      </c>
      <c r="J264" s="51" t="str">
        <f ca="1">IF($C264="","",VLOOKUP(OFFSET(女子様式!$M$18,3*A264,0),登録データ!AM264:AN310,2,FALSE))</f>
        <v/>
      </c>
    </row>
    <row r="265" spans="9:10">
      <c r="I265" s="51" t="str">
        <f>IF($C265="","",VLOOKUP(基本登録情報!$C$7,登録データ!$I$3:$L$100,3,FALSE))</f>
        <v/>
      </c>
      <c r="J265" s="51" t="str">
        <f ca="1">IF($C265="","",VLOOKUP(OFFSET(女子様式!$M$18,3*A265,0),登録データ!AM265:AN311,2,FALSE))</f>
        <v/>
      </c>
    </row>
    <row r="266" spans="9:10">
      <c r="I266" s="51" t="str">
        <f>IF($C266="","",VLOOKUP(基本登録情報!$C$7,登録データ!$I$3:$L$100,3,FALSE))</f>
        <v/>
      </c>
      <c r="J266" s="51" t="str">
        <f ca="1">IF($C266="","",VLOOKUP(OFFSET(女子様式!$M$18,3*A266,0),登録データ!AM266:AN312,2,FALSE))</f>
        <v/>
      </c>
    </row>
    <row r="267" spans="9:10">
      <c r="I267" s="51" t="str">
        <f>IF($C267="","",VLOOKUP(基本登録情報!$C$7,登録データ!$I$3:$L$100,3,FALSE))</f>
        <v/>
      </c>
      <c r="J267" s="51" t="str">
        <f ca="1">IF($C267="","",VLOOKUP(OFFSET(女子様式!$M$18,3*A267,0),登録データ!AM267:AN313,2,FALSE))</f>
        <v/>
      </c>
    </row>
    <row r="268" spans="9:10">
      <c r="I268" s="51" t="str">
        <f>IF($C268="","",VLOOKUP(基本登録情報!$C$7,登録データ!$I$3:$L$100,3,FALSE))</f>
        <v/>
      </c>
      <c r="J268" s="51" t="str">
        <f ca="1">IF($C268="","",VLOOKUP(OFFSET(女子様式!$M$18,3*A268,0),登録データ!AM268:AN314,2,FALSE))</f>
        <v/>
      </c>
    </row>
    <row r="269" spans="9:10">
      <c r="I269" s="51" t="str">
        <f>IF($C269="","",VLOOKUP(基本登録情報!$C$7,登録データ!$I$3:$L$100,3,FALSE))</f>
        <v/>
      </c>
      <c r="J269" s="51" t="str">
        <f ca="1">IF($C269="","",VLOOKUP(OFFSET(女子様式!$M$18,3*A269,0),登録データ!AM269:AN315,2,FALSE))</f>
        <v/>
      </c>
    </row>
    <row r="270" spans="9:10">
      <c r="I270" s="51" t="str">
        <f>IF($C270="","",VLOOKUP(基本登録情報!$C$7,登録データ!$I$3:$L$100,3,FALSE))</f>
        <v/>
      </c>
      <c r="J270" s="51" t="str">
        <f ca="1">IF($C270="","",VLOOKUP(OFFSET(女子様式!$M$18,3*A270,0),登録データ!AM270:AN316,2,FALSE))</f>
        <v/>
      </c>
    </row>
    <row r="271" spans="9:10">
      <c r="I271" s="51" t="str">
        <f>IF($C271="","",VLOOKUP(基本登録情報!$C$7,登録データ!$I$3:$L$100,3,FALSE))</f>
        <v/>
      </c>
      <c r="J271" s="51" t="str">
        <f ca="1">IF($C271="","",VLOOKUP(OFFSET(女子様式!$M$18,3*A271,0),登録データ!AM271:AN317,2,FALSE))</f>
        <v/>
      </c>
    </row>
    <row r="272" spans="9:10">
      <c r="I272" s="51" t="str">
        <f>IF($C272="","",VLOOKUP(基本登録情報!$C$7,登録データ!$I$3:$L$100,3,FALSE))</f>
        <v/>
      </c>
      <c r="J272" s="51" t="str">
        <f ca="1">IF($C272="","",VLOOKUP(OFFSET(女子様式!$M$18,3*A272,0),登録データ!AM272:AN318,2,FALSE))</f>
        <v/>
      </c>
    </row>
    <row r="273" spans="9:10">
      <c r="I273" s="51" t="str">
        <f>IF($C273="","",VLOOKUP(基本登録情報!$C$7,登録データ!$I$3:$L$100,3,FALSE))</f>
        <v/>
      </c>
      <c r="J273" s="51" t="str">
        <f ca="1">IF($C273="","",VLOOKUP(OFFSET(女子様式!$M$18,3*A273,0),登録データ!AM273:AN319,2,FALSE))</f>
        <v/>
      </c>
    </row>
    <row r="274" spans="9:10">
      <c r="I274" s="51" t="str">
        <f>IF($C274="","",VLOOKUP(基本登録情報!$C$7,登録データ!$I$3:$L$100,3,FALSE))</f>
        <v/>
      </c>
      <c r="J274" s="51" t="str">
        <f ca="1">IF($C274="","",VLOOKUP(OFFSET(女子様式!$M$18,3*A274,0),登録データ!AM274:AN320,2,FALSE))</f>
        <v/>
      </c>
    </row>
    <row r="275" spans="9:10">
      <c r="I275" s="51" t="str">
        <f>IF($C275="","",VLOOKUP(基本登録情報!$C$7,登録データ!$I$3:$L$100,3,FALSE))</f>
        <v/>
      </c>
      <c r="J275" s="51" t="str">
        <f ca="1">IF($C275="","",VLOOKUP(OFFSET(女子様式!$M$18,3*A275,0),登録データ!AM275:AN321,2,FALSE))</f>
        <v/>
      </c>
    </row>
    <row r="276" spans="9:10">
      <c r="I276" s="51" t="str">
        <f>IF($C276="","",VLOOKUP(基本登録情報!$C$7,登録データ!$I$3:$L$100,3,FALSE))</f>
        <v/>
      </c>
      <c r="J276" s="51" t="str">
        <f ca="1">IF($C276="","",VLOOKUP(OFFSET(女子様式!$M$18,3*A276,0),登録データ!AM276:AN322,2,FALSE))</f>
        <v/>
      </c>
    </row>
    <row r="277" spans="9:10">
      <c r="I277" s="51" t="str">
        <f>IF($C277="","",VLOOKUP(基本登録情報!$C$7,登録データ!$I$3:$L$100,3,FALSE))</f>
        <v/>
      </c>
      <c r="J277" s="51" t="str">
        <f ca="1">IF($C277="","",VLOOKUP(OFFSET(女子様式!$M$18,3*A277,0),登録データ!AM277:AN323,2,FALSE))</f>
        <v/>
      </c>
    </row>
    <row r="278" spans="9:10">
      <c r="I278" s="51" t="str">
        <f>IF($C278="","",VLOOKUP(基本登録情報!$C$7,登録データ!$I$3:$L$100,3,FALSE))</f>
        <v/>
      </c>
      <c r="J278" s="51" t="str">
        <f ca="1">IF($C278="","",VLOOKUP(OFFSET(女子様式!$M$18,3*A278,0),登録データ!AM278:AN324,2,FALSE))</f>
        <v/>
      </c>
    </row>
    <row r="279" spans="9:10">
      <c r="I279" s="51" t="str">
        <f>IF($C279="","",VLOOKUP(基本登録情報!$C$7,登録データ!$I$3:$L$100,3,FALSE))</f>
        <v/>
      </c>
      <c r="J279" s="51" t="str">
        <f ca="1">IF($C279="","",VLOOKUP(OFFSET(女子様式!$M$18,3*A279,0),登録データ!AM279:AN325,2,FALSE))</f>
        <v/>
      </c>
    </row>
    <row r="280" spans="9:10">
      <c r="I280" s="51" t="str">
        <f>IF($C280="","",VLOOKUP(基本登録情報!$C$7,登録データ!$I$3:$L$100,3,FALSE))</f>
        <v/>
      </c>
      <c r="J280" s="51" t="str">
        <f ca="1">IF($C280="","",VLOOKUP(OFFSET(女子様式!$M$18,3*A280,0),登録データ!AM280:AN326,2,FALSE))</f>
        <v/>
      </c>
    </row>
    <row r="281" spans="9:10">
      <c r="I281" s="51" t="str">
        <f>IF($C281="","",VLOOKUP(基本登録情報!$C$7,登録データ!$I$3:$L$100,3,FALSE))</f>
        <v/>
      </c>
      <c r="J281" s="51" t="str">
        <f ca="1">IF($C281="","",VLOOKUP(OFFSET(女子様式!$M$18,3*A281,0),登録データ!AM281:AN327,2,FALSE))</f>
        <v/>
      </c>
    </row>
    <row r="282" spans="9:10">
      <c r="I282" s="51" t="str">
        <f>IF($C282="","",VLOOKUP(基本登録情報!$C$7,登録データ!$I$3:$L$100,3,FALSE))</f>
        <v/>
      </c>
      <c r="J282" s="51" t="str">
        <f ca="1">IF($C282="","",VLOOKUP(OFFSET(女子様式!$M$18,3*A282,0),登録データ!AM282:AN328,2,FALSE))</f>
        <v/>
      </c>
    </row>
    <row r="283" spans="9:10">
      <c r="I283" s="51" t="str">
        <f>IF($C283="","",VLOOKUP(基本登録情報!$C$7,登録データ!$I$3:$L$100,3,FALSE))</f>
        <v/>
      </c>
      <c r="J283" s="51" t="str">
        <f ca="1">IF($C283="","",VLOOKUP(OFFSET(女子様式!$M$18,3*A283,0),登録データ!AM283:AN329,2,FALSE))</f>
        <v/>
      </c>
    </row>
    <row r="284" spans="9:10">
      <c r="I284" s="51" t="str">
        <f>IF($C284="","",VLOOKUP(基本登録情報!$C$7,登録データ!$I$3:$L$100,3,FALSE))</f>
        <v/>
      </c>
      <c r="J284" s="51" t="str">
        <f ca="1">IF($C284="","",VLOOKUP(OFFSET(女子様式!$M$18,3*A284,0),登録データ!AM284:AN330,2,FALSE))</f>
        <v/>
      </c>
    </row>
    <row r="285" spans="9:10">
      <c r="I285" s="51" t="str">
        <f>IF($C285="","",VLOOKUP(基本登録情報!$C$7,登録データ!$I$3:$L$100,3,FALSE))</f>
        <v/>
      </c>
      <c r="J285" s="51" t="str">
        <f ca="1">IF($C285="","",VLOOKUP(OFFSET(女子様式!$M$18,3*A285,0),登録データ!AM285:AN331,2,FALSE))</f>
        <v/>
      </c>
    </row>
    <row r="286" spans="9:10">
      <c r="I286" s="51" t="str">
        <f>IF($C286="","",VLOOKUP(基本登録情報!$C$7,登録データ!$I$3:$L$100,3,FALSE))</f>
        <v/>
      </c>
      <c r="J286" s="51" t="str">
        <f ca="1">IF($C286="","",VLOOKUP(OFFSET(女子様式!$M$18,3*A286,0),登録データ!AM286:AN332,2,FALSE))</f>
        <v/>
      </c>
    </row>
    <row r="287" spans="9:10">
      <c r="I287" s="51" t="str">
        <f>IF($C287="","",VLOOKUP(基本登録情報!$C$7,登録データ!$I$3:$L$100,3,FALSE))</f>
        <v/>
      </c>
      <c r="J287" s="51" t="str">
        <f ca="1">IF($C287="","",VLOOKUP(OFFSET(女子様式!$M$18,3*A287,0),登録データ!AM287:AN333,2,FALSE))</f>
        <v/>
      </c>
    </row>
    <row r="288" spans="9:10">
      <c r="I288" s="51" t="str">
        <f>IF($C288="","",VLOOKUP(基本登録情報!$C$7,登録データ!$I$3:$L$100,3,FALSE))</f>
        <v/>
      </c>
      <c r="J288" s="51" t="str">
        <f ca="1">IF($C288="","",VLOOKUP(OFFSET(女子様式!$M$18,3*A288,0),登録データ!AM288:AN334,2,FALSE))</f>
        <v/>
      </c>
    </row>
    <row r="289" spans="9:10">
      <c r="I289" s="51" t="str">
        <f>IF($C289="","",VLOOKUP(基本登録情報!$C$7,登録データ!$I$3:$L$100,3,FALSE))</f>
        <v/>
      </c>
      <c r="J289" s="51" t="str">
        <f ca="1">IF($C289="","",VLOOKUP(OFFSET(女子様式!$M$18,3*A289,0),登録データ!AM289:AN335,2,FALSE))</f>
        <v/>
      </c>
    </row>
    <row r="290" spans="9:10">
      <c r="I290" s="51" t="str">
        <f>IF($C290="","",VLOOKUP(基本登録情報!$C$7,登録データ!$I$3:$L$100,3,FALSE))</f>
        <v/>
      </c>
      <c r="J290" s="51" t="str">
        <f ca="1">IF($C290="","",VLOOKUP(OFFSET(女子様式!$M$18,3*A290,0),登録データ!AM290:AN336,2,FALSE))</f>
        <v/>
      </c>
    </row>
    <row r="291" spans="9:10">
      <c r="I291" s="51" t="str">
        <f>IF($C291="","",VLOOKUP(基本登録情報!$C$7,登録データ!$I$3:$L$100,3,FALSE))</f>
        <v/>
      </c>
      <c r="J291" s="51" t="str">
        <f ca="1">IF($C291="","",VLOOKUP(OFFSET(女子様式!$M$18,3*A291,0),登録データ!AM291:AN337,2,FALSE))</f>
        <v/>
      </c>
    </row>
    <row r="292" spans="9:10">
      <c r="I292" s="51" t="str">
        <f>IF($C292="","",VLOOKUP(基本登録情報!$C$7,登録データ!$I$3:$L$100,3,FALSE))</f>
        <v/>
      </c>
      <c r="J292" s="51" t="str">
        <f ca="1">IF($C292="","",VLOOKUP(OFFSET(女子様式!$M$18,3*A292,0),登録データ!AM292:AN338,2,FALSE))</f>
        <v/>
      </c>
    </row>
    <row r="293" spans="9:10">
      <c r="I293" s="51" t="str">
        <f>IF($C293="","",VLOOKUP(基本登録情報!$C$7,登録データ!$I$3:$L$100,3,FALSE))</f>
        <v/>
      </c>
      <c r="J293" s="51" t="str">
        <f ca="1">IF($C293="","",VLOOKUP(OFFSET(女子様式!$M$18,3*A293,0),登録データ!AM293:AN339,2,FALSE))</f>
        <v/>
      </c>
    </row>
    <row r="294" spans="9:10">
      <c r="I294" s="51" t="str">
        <f>IF($C294="","",VLOOKUP(基本登録情報!$C$7,登録データ!$I$3:$L$100,3,FALSE))</f>
        <v/>
      </c>
      <c r="J294" s="51" t="str">
        <f ca="1">IF($C294="","",VLOOKUP(OFFSET(女子様式!$M$18,3*A294,0),登録データ!AM294:AN340,2,FALSE))</f>
        <v/>
      </c>
    </row>
    <row r="295" spans="9:10">
      <c r="I295" s="51" t="str">
        <f>IF($C295="","",VLOOKUP(基本登録情報!$C$7,登録データ!$I$3:$L$100,3,FALSE))</f>
        <v/>
      </c>
      <c r="J295" s="51" t="str">
        <f ca="1">IF($C295="","",VLOOKUP(OFFSET(女子様式!$M$18,3*A295,0),登録データ!AM295:AN341,2,FALSE))</f>
        <v/>
      </c>
    </row>
    <row r="296" spans="9:10">
      <c r="I296" s="51" t="str">
        <f>IF($C296="","",VLOOKUP(基本登録情報!$C$7,登録データ!$I$3:$L$100,3,FALSE))</f>
        <v/>
      </c>
      <c r="J296" s="51" t="str">
        <f ca="1">IF($C296="","",VLOOKUP(OFFSET(女子様式!$M$18,3*A296,0),登録データ!AM296:AN342,2,FALSE))</f>
        <v/>
      </c>
    </row>
    <row r="297" spans="9:10">
      <c r="I297" s="51" t="str">
        <f>IF($C297="","",VLOOKUP(基本登録情報!$C$7,登録データ!$I$3:$L$100,3,FALSE))</f>
        <v/>
      </c>
      <c r="J297" s="51" t="str">
        <f ca="1">IF($C297="","",VLOOKUP(OFFSET(女子様式!$M$18,3*A297,0),登録データ!AM297:AN343,2,FALSE))</f>
        <v/>
      </c>
    </row>
    <row r="298" spans="9:10">
      <c r="I298" s="51" t="str">
        <f>IF($C298="","",VLOOKUP(基本登録情報!$C$7,登録データ!$I$3:$L$100,3,FALSE))</f>
        <v/>
      </c>
      <c r="J298" s="51" t="str">
        <f ca="1">IF($C298="","",VLOOKUP(OFFSET(女子様式!$M$18,3*A298,0),登録データ!AM298:AN344,2,FALSE))</f>
        <v/>
      </c>
    </row>
    <row r="299" spans="9:10">
      <c r="I299" s="51" t="str">
        <f>IF($C299="","",VLOOKUP(基本登録情報!$C$7,登録データ!$I$3:$L$100,3,FALSE))</f>
        <v/>
      </c>
      <c r="J299" s="51" t="str">
        <f ca="1">IF($C299="","",VLOOKUP(OFFSET(女子様式!$M$18,3*A299,0),登録データ!AM299:AN345,2,FALSE))</f>
        <v/>
      </c>
    </row>
    <row r="300" spans="9:10">
      <c r="I300" s="51" t="str">
        <f>IF($C300="","",VLOOKUP(基本登録情報!$C$7,登録データ!$I$3:$L$100,3,FALSE))</f>
        <v/>
      </c>
      <c r="J300" s="51" t="str">
        <f ca="1">IF($C300="","",VLOOKUP(OFFSET(女子様式!$M$18,3*A300,0),登録データ!AM300:AN346,2,FALSE))</f>
        <v/>
      </c>
    </row>
    <row r="301" spans="9:10">
      <c r="I301" s="51" t="str">
        <f>IF($C301="","",VLOOKUP(基本登録情報!$C$7,登録データ!$I$3:$L$100,3,FALSE))</f>
        <v/>
      </c>
      <c r="J301" s="51" t="str">
        <f ca="1">IF($C301="","",VLOOKUP(OFFSET(女子様式!$M$18,3*A301,0),登録データ!AM301:AN347,2,FALSE))</f>
        <v/>
      </c>
    </row>
    <row r="302" spans="9:10">
      <c r="I302" s="51" t="str">
        <f>IF($C302="","",VLOOKUP(基本登録情報!$C$7,登録データ!$I$3:$L$100,3,FALSE))</f>
        <v/>
      </c>
      <c r="J302" s="51" t="str">
        <f ca="1">IF($C302="","",VLOOKUP(OFFSET(女子様式!$M$18,3*A302,0),登録データ!AM302:AN348,2,FALSE))</f>
        <v/>
      </c>
    </row>
    <row r="303" spans="9:10">
      <c r="I303" s="51" t="str">
        <f>IF($C303="","",VLOOKUP(基本登録情報!$C$7,登録データ!$I$3:$L$100,3,FALSE))</f>
        <v/>
      </c>
      <c r="J303" s="51" t="str">
        <f ca="1">IF($C303="","",VLOOKUP(OFFSET(女子様式!$M$18,3*A303,0),登録データ!AM303:AN349,2,FALSE))</f>
        <v/>
      </c>
    </row>
    <row r="304" spans="9:10">
      <c r="I304" s="51" t="str">
        <f>IF($C304="","",VLOOKUP(基本登録情報!$C$7,登録データ!$I$3:$L$100,3,FALSE))</f>
        <v/>
      </c>
      <c r="J304" s="51" t="str">
        <f ca="1">IF($C304="","",VLOOKUP(OFFSET(女子様式!$M$18,3*A304,0),登録データ!AM304:AN350,2,FALSE))</f>
        <v/>
      </c>
    </row>
    <row r="305" spans="9:10">
      <c r="I305" s="51" t="str">
        <f>IF($C305="","",VLOOKUP(基本登録情報!$C$7,登録データ!$I$3:$L$100,3,FALSE))</f>
        <v/>
      </c>
      <c r="J305" s="51" t="str">
        <f ca="1">IF($C305="","",VLOOKUP(OFFSET(女子様式!$M$18,3*A305,0),登録データ!AM305:AN351,2,FALSE))</f>
        <v/>
      </c>
    </row>
    <row r="306" spans="9:10">
      <c r="I306" s="51" t="str">
        <f>IF($C306="","",VLOOKUP(基本登録情報!$C$7,登録データ!$I$3:$L$100,3,FALSE))</f>
        <v/>
      </c>
      <c r="J306" s="51" t="str">
        <f ca="1">IF($C306="","",VLOOKUP(OFFSET(女子様式!$M$18,3*A306,0),登録データ!AM306:AN352,2,FALSE))</f>
        <v/>
      </c>
    </row>
    <row r="307" spans="9:10">
      <c r="I307" s="51" t="str">
        <f>IF($C307="","",VLOOKUP(基本登録情報!$C$7,登録データ!$I$3:$L$100,3,FALSE))</f>
        <v/>
      </c>
      <c r="J307" s="51" t="str">
        <f ca="1">IF($C307="","",VLOOKUP(OFFSET(女子様式!$M$18,3*A307,0),登録データ!AM307:AN353,2,FALSE))</f>
        <v/>
      </c>
    </row>
    <row r="308" spans="9:10">
      <c r="I308" s="51" t="str">
        <f>IF($C308="","",VLOOKUP(基本登録情報!$C$7,登録データ!$I$3:$L$100,3,FALSE))</f>
        <v/>
      </c>
      <c r="J308" s="51" t="str">
        <f ca="1">IF($C308="","",VLOOKUP(OFFSET(女子様式!$M$18,3*A308,0),登録データ!AM308:AN354,2,FALSE))</f>
        <v/>
      </c>
    </row>
    <row r="309" spans="9:10">
      <c r="I309" s="51" t="str">
        <f>IF($C309="","",VLOOKUP(基本登録情報!$C$7,登録データ!$I$3:$L$100,3,FALSE))</f>
        <v/>
      </c>
      <c r="J309" s="51" t="str">
        <f ca="1">IF($C309="","",VLOOKUP(OFFSET(女子様式!$M$18,3*A309,0),登録データ!AM309:AN355,2,FALSE))</f>
        <v/>
      </c>
    </row>
    <row r="310" spans="9:10">
      <c r="I310" s="51" t="str">
        <f>IF($C310="","",VLOOKUP(基本登録情報!$C$7,登録データ!$I$3:$L$100,3,FALSE))</f>
        <v/>
      </c>
      <c r="J310" s="51" t="str">
        <f ca="1">IF($C310="","",VLOOKUP(OFFSET(女子様式!$M$18,3*A310,0),登録データ!AM310:AN356,2,FALSE))</f>
        <v/>
      </c>
    </row>
    <row r="311" spans="9:10">
      <c r="I311" s="51" t="str">
        <f>IF($C311="","",VLOOKUP(基本登録情報!$C$7,登録データ!$I$3:$L$100,3,FALSE))</f>
        <v/>
      </c>
      <c r="J311" s="51" t="str">
        <f ca="1">IF($C311="","",VLOOKUP(OFFSET(女子様式!$M$18,3*A311,0),登録データ!AM311:AN357,2,FALSE))</f>
        <v/>
      </c>
    </row>
    <row r="312" spans="9:10">
      <c r="I312" s="51" t="str">
        <f>IF($C312="","",VLOOKUP(基本登録情報!$C$7,登録データ!$I$3:$L$100,3,FALSE))</f>
        <v/>
      </c>
      <c r="J312" s="51" t="str">
        <f ca="1">IF($C312="","",VLOOKUP(OFFSET(女子様式!$M$18,3*A312,0),登録データ!AM312:AN358,2,FALSE))</f>
        <v/>
      </c>
    </row>
    <row r="313" spans="9:10">
      <c r="I313" s="51" t="str">
        <f>IF($C313="","",VLOOKUP(基本登録情報!$C$7,登録データ!$I$3:$L$100,3,FALSE))</f>
        <v/>
      </c>
      <c r="J313" s="51" t="str">
        <f ca="1">IF($C313="","",VLOOKUP(OFFSET(女子様式!$M$18,3*A313,0),登録データ!AM313:AN359,2,FALSE))</f>
        <v/>
      </c>
    </row>
    <row r="314" spans="9:10">
      <c r="I314" s="51" t="str">
        <f>IF($C314="","",VLOOKUP(基本登録情報!$C$7,登録データ!$I$3:$L$100,3,FALSE))</f>
        <v/>
      </c>
      <c r="J314" s="51" t="str">
        <f ca="1">IF($C314="","",VLOOKUP(OFFSET(女子様式!$M$18,3*A314,0),登録データ!AM314:AN360,2,FALSE))</f>
        <v/>
      </c>
    </row>
    <row r="315" spans="9:10">
      <c r="I315" s="51" t="str">
        <f>IF($C315="","",VLOOKUP(基本登録情報!$C$7,登録データ!$I$3:$L$100,3,FALSE))</f>
        <v/>
      </c>
      <c r="J315" s="51" t="str">
        <f ca="1">IF($C315="","",VLOOKUP(OFFSET(女子様式!$M$18,3*A315,0),登録データ!AM315:AN361,2,FALSE))</f>
        <v/>
      </c>
    </row>
    <row r="316" spans="9:10">
      <c r="I316" s="51" t="str">
        <f>IF($C316="","",VLOOKUP(基本登録情報!$C$7,登録データ!$I$3:$L$100,3,FALSE))</f>
        <v/>
      </c>
      <c r="J316" s="51" t="str">
        <f ca="1">IF($C316="","",VLOOKUP(OFFSET(女子様式!$M$18,3*A316,0),登録データ!AM316:AN362,2,FALSE))</f>
        <v/>
      </c>
    </row>
    <row r="317" spans="9:10">
      <c r="I317" s="51" t="str">
        <f>IF($C317="","",VLOOKUP(基本登録情報!$C$7,登録データ!$I$3:$L$100,3,FALSE))</f>
        <v/>
      </c>
      <c r="J317" s="51" t="str">
        <f ca="1">IF($C317="","",VLOOKUP(OFFSET(女子様式!$M$18,3*A317,0),登録データ!AM317:AN363,2,FALSE))</f>
        <v/>
      </c>
    </row>
    <row r="318" spans="9:10">
      <c r="I318" s="51" t="str">
        <f>IF($C318="","",VLOOKUP(基本登録情報!$C$7,登録データ!$I$3:$L$100,3,FALSE))</f>
        <v/>
      </c>
      <c r="J318" s="51" t="str">
        <f ca="1">IF($C318="","",VLOOKUP(OFFSET(女子様式!$M$18,3*A318,0),登録データ!AM318:AN364,2,FALSE))</f>
        <v/>
      </c>
    </row>
    <row r="319" spans="9:10">
      <c r="I319" s="51" t="str">
        <f>IF($C319="","",VLOOKUP(基本登録情報!$C$7,登録データ!$I$3:$L$100,3,FALSE))</f>
        <v/>
      </c>
      <c r="J319" s="51" t="str">
        <f ca="1">IF($C319="","",VLOOKUP(OFFSET(女子様式!$M$18,3*A319,0),登録データ!AM319:AN365,2,FALSE))</f>
        <v/>
      </c>
    </row>
    <row r="320" spans="9:10">
      <c r="I320" s="51" t="str">
        <f>IF($C320="","",VLOOKUP(基本登録情報!$C$7,登録データ!$I$3:$L$100,3,FALSE))</f>
        <v/>
      </c>
      <c r="J320" s="51" t="str">
        <f ca="1">IF($C320="","",VLOOKUP(OFFSET(女子様式!$M$18,3*A320,0),登録データ!AM320:AN366,2,FALSE))</f>
        <v/>
      </c>
    </row>
    <row r="321" spans="9:10">
      <c r="I321" s="51" t="str">
        <f>IF($C321="","",VLOOKUP(基本登録情報!$C$7,登録データ!$I$3:$L$100,3,FALSE))</f>
        <v/>
      </c>
      <c r="J321" s="51" t="str">
        <f ca="1">IF($C321="","",VLOOKUP(OFFSET(女子様式!$M$18,3*A321,0),登録データ!AM321:AN367,2,FALSE))</f>
        <v/>
      </c>
    </row>
    <row r="322" spans="9:10">
      <c r="I322" s="51" t="str">
        <f>IF($C322="","",VLOOKUP(基本登録情報!$C$7,登録データ!$I$3:$L$100,3,FALSE))</f>
        <v/>
      </c>
      <c r="J322" s="51" t="str">
        <f ca="1">IF($C322="","",VLOOKUP(OFFSET(女子様式!$M$18,3*A322,0),登録データ!AM322:AN368,2,FALSE))</f>
        <v/>
      </c>
    </row>
    <row r="323" spans="9:10">
      <c r="I323" s="51" t="str">
        <f>IF($C323="","",VLOOKUP(基本登録情報!$C$7,登録データ!$I$3:$L$100,3,FALSE))</f>
        <v/>
      </c>
      <c r="J323" s="51" t="str">
        <f ca="1">IF($C323="","",VLOOKUP(OFFSET(女子様式!$M$18,3*A323,0),登録データ!AM323:AN369,2,FALSE))</f>
        <v/>
      </c>
    </row>
    <row r="324" spans="9:10">
      <c r="I324" s="51" t="str">
        <f>IF($C324="","",VLOOKUP(基本登録情報!$C$7,登録データ!$I$3:$L$100,3,FALSE))</f>
        <v/>
      </c>
      <c r="J324" s="51" t="str">
        <f ca="1">IF($C324="","",VLOOKUP(OFFSET(女子様式!$M$18,3*A324,0),登録データ!AM324:AN370,2,FALSE))</f>
        <v/>
      </c>
    </row>
    <row r="325" spans="9:10">
      <c r="I325" s="51" t="str">
        <f>IF($C325="","",VLOOKUP(基本登録情報!$C$7,登録データ!$I$3:$L$100,3,FALSE))</f>
        <v/>
      </c>
      <c r="J325" s="51" t="str">
        <f ca="1">IF($C325="","",VLOOKUP(OFFSET(女子様式!$M$18,3*A325,0),登録データ!AM325:AN371,2,FALSE))</f>
        <v/>
      </c>
    </row>
    <row r="326" spans="9:10">
      <c r="I326" s="51" t="str">
        <f>IF($C326="","",VLOOKUP(基本登録情報!$C$7,登録データ!$I$3:$L$100,3,FALSE))</f>
        <v/>
      </c>
      <c r="J326" s="51" t="str">
        <f ca="1">IF($C326="","",VLOOKUP(OFFSET(女子様式!$M$18,3*A326,0),登録データ!AM326:AN372,2,FALSE))</f>
        <v/>
      </c>
    </row>
    <row r="327" spans="9:10">
      <c r="I327" s="51" t="str">
        <f>IF($C327="","",VLOOKUP(基本登録情報!$C$7,登録データ!$I$3:$L$100,3,FALSE))</f>
        <v/>
      </c>
      <c r="J327" s="51" t="str">
        <f ca="1">IF($C327="","",VLOOKUP(OFFSET(女子様式!$M$18,3*A327,0),登録データ!AM327:AN373,2,FALSE))</f>
        <v/>
      </c>
    </row>
    <row r="328" spans="9:10">
      <c r="I328" s="51" t="str">
        <f>IF($C328="","",VLOOKUP(基本登録情報!$C$7,登録データ!$I$3:$L$100,3,FALSE))</f>
        <v/>
      </c>
      <c r="J328" s="51" t="str">
        <f ca="1">IF($C328="","",VLOOKUP(OFFSET(女子様式!$M$18,3*A328,0),登録データ!AM328:AN374,2,FALSE))</f>
        <v/>
      </c>
    </row>
    <row r="329" spans="9:10">
      <c r="I329" s="51" t="str">
        <f>IF($C329="","",VLOOKUP(基本登録情報!$C$7,登録データ!$I$3:$L$100,3,FALSE))</f>
        <v/>
      </c>
      <c r="J329" s="51" t="str">
        <f ca="1">IF($C329="","",VLOOKUP(OFFSET(女子様式!$M$18,3*A329,0),登録データ!AM329:AN375,2,FALSE))</f>
        <v/>
      </c>
    </row>
    <row r="330" spans="9:10">
      <c r="I330" s="51" t="str">
        <f>IF($C330="","",VLOOKUP(基本登録情報!$C$7,登録データ!$I$3:$L$100,3,FALSE))</f>
        <v/>
      </c>
      <c r="J330" s="51" t="str">
        <f ca="1">IF($C330="","",VLOOKUP(OFFSET(女子様式!$M$18,3*A330,0),登録データ!AM330:AN376,2,FALSE))</f>
        <v/>
      </c>
    </row>
    <row r="331" spans="9:10">
      <c r="I331" s="51" t="str">
        <f>IF($C331="","",VLOOKUP(基本登録情報!$C$7,登録データ!$I$3:$L$100,3,FALSE))</f>
        <v/>
      </c>
      <c r="J331" s="51" t="str">
        <f ca="1">IF($C331="","",VLOOKUP(OFFSET(女子様式!$M$18,3*A331,0),登録データ!AM331:AN377,2,FALSE))</f>
        <v/>
      </c>
    </row>
    <row r="332" spans="9:10">
      <c r="I332" s="51" t="str">
        <f>IF($C332="","",VLOOKUP(基本登録情報!$C$7,登録データ!$I$3:$L$100,3,FALSE))</f>
        <v/>
      </c>
      <c r="J332" s="51" t="str">
        <f ca="1">IF($C332="","",VLOOKUP(OFFSET(女子様式!$M$18,3*A332,0),登録データ!AM332:AN378,2,FALSE))</f>
        <v/>
      </c>
    </row>
    <row r="333" spans="9:10">
      <c r="I333" s="51" t="str">
        <f>IF($C333="","",VLOOKUP(基本登録情報!$C$7,登録データ!$I$3:$L$100,3,FALSE))</f>
        <v/>
      </c>
      <c r="J333" s="51" t="str">
        <f ca="1">IF($C333="","",VLOOKUP(OFFSET(女子様式!$M$18,3*A333,0),登録データ!AM333:AN379,2,FALSE))</f>
        <v/>
      </c>
    </row>
    <row r="334" spans="9:10">
      <c r="I334" s="51" t="str">
        <f>IF($C334="","",VLOOKUP(基本登録情報!$C$7,登録データ!$I$3:$L$100,3,FALSE))</f>
        <v/>
      </c>
      <c r="J334" s="51" t="str">
        <f ca="1">IF($C334="","",VLOOKUP(OFFSET(女子様式!$M$18,3*A334,0),登録データ!AM334:AN380,2,FALSE))</f>
        <v/>
      </c>
    </row>
    <row r="335" spans="9:10">
      <c r="I335" s="51" t="str">
        <f>IF($C335="","",VLOOKUP(基本登録情報!$C$7,登録データ!$I$3:$L$100,3,FALSE))</f>
        <v/>
      </c>
      <c r="J335" s="51" t="str">
        <f ca="1">IF($C335="","",VLOOKUP(OFFSET(女子様式!$M$18,3*A335,0),登録データ!AM335:AN381,2,FALSE))</f>
        <v/>
      </c>
    </row>
    <row r="336" spans="9:10">
      <c r="I336" s="51" t="str">
        <f>IF($C336="","",VLOOKUP(基本登録情報!$C$7,登録データ!$I$3:$L$100,3,FALSE))</f>
        <v/>
      </c>
      <c r="J336" s="51" t="str">
        <f ca="1">IF($C336="","",VLOOKUP(OFFSET(女子様式!$M$18,3*A336,0),登録データ!AM336:AN382,2,FALSE))</f>
        <v/>
      </c>
    </row>
    <row r="337" spans="9:10">
      <c r="I337" s="51" t="str">
        <f>IF($C337="","",VLOOKUP(基本登録情報!$C$7,登録データ!$I$3:$L$100,3,FALSE))</f>
        <v/>
      </c>
      <c r="J337" s="51" t="str">
        <f ca="1">IF($C337="","",VLOOKUP(OFFSET(女子様式!$M$18,3*A337,0),登録データ!AM337:AN383,2,FALSE))</f>
        <v/>
      </c>
    </row>
    <row r="338" spans="9:10">
      <c r="I338" s="51" t="str">
        <f>IF($C338="","",VLOOKUP(基本登録情報!$C$7,登録データ!$I$3:$L$100,3,FALSE))</f>
        <v/>
      </c>
      <c r="J338" s="51" t="str">
        <f ca="1">IF($C338="","",VLOOKUP(OFFSET(女子様式!$M$18,3*A338,0),登録データ!AM338:AN384,2,FALSE))</f>
        <v/>
      </c>
    </row>
    <row r="339" spans="9:10">
      <c r="I339" s="51" t="str">
        <f>IF($C339="","",VLOOKUP(基本登録情報!$C$7,登録データ!$I$3:$L$100,3,FALSE))</f>
        <v/>
      </c>
      <c r="J339" s="51" t="str">
        <f ca="1">IF($C339="","",VLOOKUP(OFFSET(女子様式!$M$18,3*A339,0),登録データ!AM339:AN385,2,FALSE))</f>
        <v/>
      </c>
    </row>
    <row r="340" spans="9:10">
      <c r="I340" s="51" t="str">
        <f>IF($C340="","",VLOOKUP(基本登録情報!$C$7,登録データ!$I$3:$L$100,3,FALSE))</f>
        <v/>
      </c>
      <c r="J340" s="51" t="str">
        <f ca="1">IF($C340="","",VLOOKUP(OFFSET(女子様式!$M$18,3*A340,0),登録データ!AM340:AN386,2,FALSE))</f>
        <v/>
      </c>
    </row>
    <row r="341" spans="9:10">
      <c r="I341" s="51" t="str">
        <f>IF($C341="","",VLOOKUP(基本登録情報!$C$7,登録データ!$I$3:$L$100,3,FALSE))</f>
        <v/>
      </c>
      <c r="J341" s="51" t="str">
        <f ca="1">IF($C341="","",VLOOKUP(OFFSET(女子様式!$M$18,3*A341,0),登録データ!AM341:AN387,2,FALSE))</f>
        <v/>
      </c>
    </row>
    <row r="342" spans="9:10">
      <c r="I342" s="51" t="str">
        <f>IF($C342="","",VLOOKUP(基本登録情報!$C$7,登録データ!$I$3:$L$100,3,FALSE))</f>
        <v/>
      </c>
      <c r="J342" s="51" t="str">
        <f ca="1">IF($C342="","",VLOOKUP(OFFSET(女子様式!$M$18,3*A342,0),登録データ!AM342:AN388,2,FALSE))</f>
        <v/>
      </c>
    </row>
    <row r="343" spans="9:10">
      <c r="I343" s="51" t="str">
        <f>IF($C343="","",VLOOKUP(基本登録情報!$C$7,登録データ!$I$3:$L$100,3,FALSE))</f>
        <v/>
      </c>
      <c r="J343" s="51" t="str">
        <f ca="1">IF($C343="","",VLOOKUP(OFFSET(女子様式!$M$18,3*A343,0),登録データ!AM343:AN389,2,FALSE))</f>
        <v/>
      </c>
    </row>
    <row r="344" spans="9:10">
      <c r="I344" s="51" t="str">
        <f>IF($C344="","",VLOOKUP(基本登録情報!$C$7,登録データ!$I$3:$L$100,3,FALSE))</f>
        <v/>
      </c>
      <c r="J344" s="51" t="str">
        <f ca="1">IF($C344="","",VLOOKUP(OFFSET(女子様式!$M$18,3*A344,0),登録データ!AM344:AN390,2,FALSE))</f>
        <v/>
      </c>
    </row>
    <row r="345" spans="9:10">
      <c r="I345" s="51" t="str">
        <f>IF($C345="","",VLOOKUP(基本登録情報!$C$7,登録データ!$I$3:$L$100,3,FALSE))</f>
        <v/>
      </c>
      <c r="J345" s="51" t="str">
        <f ca="1">IF($C345="","",VLOOKUP(OFFSET(女子様式!$M$18,3*A345,0),登録データ!AM345:AN391,2,FALSE))</f>
        <v/>
      </c>
    </row>
    <row r="346" spans="9:10">
      <c r="I346" s="51" t="str">
        <f>IF($C346="","",VLOOKUP(基本登録情報!$C$7,登録データ!$I$3:$L$100,3,FALSE))</f>
        <v/>
      </c>
      <c r="J346" s="51" t="str">
        <f ca="1">IF($C346="","",VLOOKUP(OFFSET(女子様式!$M$18,3*A346,0),登録データ!AM346:AN392,2,FALSE))</f>
        <v/>
      </c>
    </row>
    <row r="347" spans="9:10">
      <c r="I347" s="51" t="str">
        <f>IF($C347="","",VLOOKUP(基本登録情報!$C$7,登録データ!$I$3:$L$100,3,FALSE))</f>
        <v/>
      </c>
      <c r="J347" s="51" t="str">
        <f ca="1">IF($C347="","",VLOOKUP(OFFSET(女子様式!$M$18,3*A347,0),登録データ!AM347:AN393,2,FALSE))</f>
        <v/>
      </c>
    </row>
    <row r="348" spans="9:10">
      <c r="I348" s="51" t="str">
        <f>IF($C348="","",VLOOKUP(基本登録情報!$C$7,登録データ!$I$3:$L$100,3,FALSE))</f>
        <v/>
      </c>
      <c r="J348" s="51" t="str">
        <f ca="1">IF($C348="","",VLOOKUP(OFFSET(女子様式!$M$18,3*A348,0),登録データ!AM348:AN394,2,FALSE))</f>
        <v/>
      </c>
    </row>
    <row r="349" spans="9:10">
      <c r="I349" s="51" t="str">
        <f>IF($C349="","",VLOOKUP(基本登録情報!$C$7,登録データ!$I$3:$L$100,3,FALSE))</f>
        <v/>
      </c>
      <c r="J349" s="51" t="str">
        <f ca="1">IF($C349="","",VLOOKUP(OFFSET(女子様式!$M$18,3*A349,0),登録データ!AM349:AN395,2,FALSE))</f>
        <v/>
      </c>
    </row>
    <row r="350" spans="9:10">
      <c r="I350" s="51" t="str">
        <f>IF($C350="","",VLOOKUP(基本登録情報!$C$7,登録データ!$I$3:$L$100,3,FALSE))</f>
        <v/>
      </c>
      <c r="J350" s="51" t="str">
        <f ca="1">IF($C350="","",VLOOKUP(OFFSET(女子様式!$M$18,3*A350,0),登録データ!AM350:AN396,2,FALSE))</f>
        <v/>
      </c>
    </row>
    <row r="351" spans="9:10">
      <c r="I351" s="51" t="str">
        <f>IF($C351="","",VLOOKUP(基本登録情報!$C$7,登録データ!$I$3:$L$100,3,FALSE))</f>
        <v/>
      </c>
      <c r="J351" s="51" t="str">
        <f ca="1">IF($C351="","",VLOOKUP(OFFSET(女子様式!$M$18,3*A351,0),登録データ!AM351:AN397,2,FALSE))</f>
        <v/>
      </c>
    </row>
    <row r="352" spans="9:10">
      <c r="I352" s="51" t="str">
        <f>IF($C352="","",VLOOKUP(基本登録情報!$C$7,登録データ!$I$3:$L$100,3,FALSE))</f>
        <v/>
      </c>
      <c r="J352" s="51" t="str">
        <f ca="1">IF($C352="","",VLOOKUP(OFFSET(女子様式!$M$18,3*A352,0),登録データ!AM352:AN398,2,FALSE))</f>
        <v/>
      </c>
    </row>
    <row r="353" spans="9:10">
      <c r="I353" s="51" t="str">
        <f>IF($C353="","",VLOOKUP(基本登録情報!$C$7,登録データ!$I$3:$L$100,3,FALSE))</f>
        <v/>
      </c>
      <c r="J353" s="51" t="str">
        <f ca="1">IF($C353="","",VLOOKUP(OFFSET(女子様式!$M$18,3*A353,0),登録データ!AM353:AN399,2,FALSE))</f>
        <v/>
      </c>
    </row>
    <row r="354" spans="9:10">
      <c r="I354" s="51" t="str">
        <f>IF($C354="","",VLOOKUP(基本登録情報!$C$7,登録データ!$I$3:$L$100,3,FALSE))</f>
        <v/>
      </c>
      <c r="J354" s="51" t="str">
        <f ca="1">IF($C354="","",VLOOKUP(OFFSET(女子様式!$M$18,3*A354,0),登録データ!AM354:AN400,2,FALSE))</f>
        <v/>
      </c>
    </row>
    <row r="355" spans="9:10">
      <c r="I355" s="51" t="str">
        <f>IF($C355="","",VLOOKUP(基本登録情報!$C$7,登録データ!$I$3:$L$100,3,FALSE))</f>
        <v/>
      </c>
      <c r="J355" s="51" t="str">
        <f ca="1">IF($C355="","",VLOOKUP(OFFSET(女子様式!$M$18,3*A355,0),登録データ!AM355:AN401,2,FALSE))</f>
        <v/>
      </c>
    </row>
    <row r="356" spans="9:10">
      <c r="I356" s="51" t="str">
        <f>IF($C356="","",VLOOKUP(基本登録情報!$C$7,登録データ!$I$3:$L$100,3,FALSE))</f>
        <v/>
      </c>
      <c r="J356" s="51" t="str">
        <f ca="1">IF($C356="","",VLOOKUP(OFFSET(女子様式!$M$18,3*A356,0),登録データ!AM356:AN402,2,FALSE))</f>
        <v/>
      </c>
    </row>
    <row r="357" spans="9:10">
      <c r="I357" s="51" t="str">
        <f>IF($C357="","",VLOOKUP(基本登録情報!$C$7,登録データ!$I$3:$L$100,3,FALSE))</f>
        <v/>
      </c>
      <c r="J357" s="51" t="str">
        <f ca="1">IF($C357="","",VLOOKUP(OFFSET(女子様式!$M$18,3*A357,0),登録データ!AM357:AN403,2,FALSE))</f>
        <v/>
      </c>
    </row>
    <row r="358" spans="9:10">
      <c r="I358" s="51" t="str">
        <f>IF($C358="","",VLOOKUP(基本登録情報!$C$7,登録データ!$I$3:$L$100,3,FALSE))</f>
        <v/>
      </c>
      <c r="J358" s="51" t="str">
        <f ca="1">IF($C358="","",VLOOKUP(OFFSET(女子様式!$M$18,3*A358,0),登録データ!AM358:AN404,2,FALSE))</f>
        <v/>
      </c>
    </row>
    <row r="359" spans="9:10">
      <c r="I359" s="51" t="str">
        <f>IF($C359="","",VLOOKUP(基本登録情報!$C$7,登録データ!$I$3:$L$100,3,FALSE))</f>
        <v/>
      </c>
    </row>
    <row r="360" spans="9:10">
      <c r="I360" s="51" t="str">
        <f>IF($C360="","",VLOOKUP(基本登録情報!$C$7,登録データ!$I$3:$L$100,3,FALSE))</f>
        <v/>
      </c>
    </row>
    <row r="361" spans="9:10">
      <c r="I361" s="51" t="str">
        <f>IF($C361="","",VLOOKUP(基本登録情報!$C$7,登録データ!$I$3:$L$100,3,FALSE))</f>
        <v/>
      </c>
    </row>
    <row r="362" spans="9:10">
      <c r="I362" s="51" t="str">
        <f>IF($C362="","",VLOOKUP(基本登録情報!$C$7,登録データ!$I$3:$L$100,3,FALSE))</f>
        <v/>
      </c>
    </row>
    <row r="363" spans="9:10">
      <c r="I363" s="51" t="str">
        <f>IF($C363="","",VLOOKUP(基本登録情報!$C$7,登録データ!$I$3:$L$100,3,FALSE))</f>
        <v/>
      </c>
    </row>
    <row r="364" spans="9:10">
      <c r="I364" s="51" t="str">
        <f>IF($C364="","",VLOOKUP(基本登録情報!$C$7,登録データ!$I$3:$L$100,3,FALSE))</f>
        <v/>
      </c>
    </row>
    <row r="365" spans="9:10">
      <c r="I365" s="51" t="str">
        <f>IF($C365="","",VLOOKUP(基本登録情報!$C$7,登録データ!$I$3:$L$100,3,FALSE))</f>
        <v/>
      </c>
    </row>
    <row r="366" spans="9:10">
      <c r="I366" s="51" t="str">
        <f>IF($C366="","",VLOOKUP(基本登録情報!$C$7,登録データ!$I$3:$L$100,3,FALSE))</f>
        <v/>
      </c>
    </row>
    <row r="367" spans="9:10">
      <c r="I367" s="51" t="str">
        <f>IF($C367="","",VLOOKUP(基本登録情報!$C$7,登録データ!$I$3:$L$100,3,FALSE))</f>
        <v/>
      </c>
    </row>
    <row r="368" spans="9:10">
      <c r="I368" s="51" t="str">
        <f>IF($C368="","",VLOOKUP(基本登録情報!$C$7,登録データ!$I$3:$L$100,3,FALSE))</f>
        <v/>
      </c>
    </row>
    <row r="369" spans="9:9">
      <c r="I369" s="51" t="str">
        <f>IF($C369="","",VLOOKUP(基本登録情報!$C$7,登録データ!$I$3:$L$100,3,FALSE))</f>
        <v/>
      </c>
    </row>
    <row r="370" spans="9:9">
      <c r="I370" s="51" t="str">
        <f>IF($C370="","",VLOOKUP(基本登録情報!$C$7,登録データ!$I$3:$L$100,3,FALSE))</f>
        <v/>
      </c>
    </row>
    <row r="371" spans="9:9">
      <c r="I371" s="51" t="str">
        <f>IF($C371="","",VLOOKUP(基本登録情報!$C$7,登録データ!$I$3:$L$100,3,FALSE))</f>
        <v/>
      </c>
    </row>
    <row r="372" spans="9:9">
      <c r="I372" s="51" t="str">
        <f>IF($C372="","",VLOOKUP(基本登録情報!$C$7,登録データ!$I$3:$L$100,3,FALSE))</f>
        <v/>
      </c>
    </row>
    <row r="373" spans="9:9">
      <c r="I373" s="51" t="str">
        <f>IF($C373="","",VLOOKUP(基本登録情報!$C$7,登録データ!$I$3:$L$100,3,FALSE))</f>
        <v/>
      </c>
    </row>
    <row r="374" spans="9:9">
      <c r="I374" s="51" t="str">
        <f>IF($C374="","",VLOOKUP(基本登録情報!$C$7,登録データ!$I$3:$L$100,3,FALSE))</f>
        <v/>
      </c>
    </row>
    <row r="375" spans="9:9">
      <c r="I375" s="51" t="str">
        <f>IF($C375="","",VLOOKUP(基本登録情報!$C$7,登録データ!$I$3:$L$100,3,FALSE))</f>
        <v/>
      </c>
    </row>
    <row r="376" spans="9:9">
      <c r="I376" s="51" t="str">
        <f>IF($C376="","",VLOOKUP(基本登録情報!$C$7,登録データ!$I$3:$L$100,3,FALSE))</f>
        <v/>
      </c>
    </row>
    <row r="377" spans="9:9">
      <c r="I377" s="51" t="str">
        <f>IF($C377="","",VLOOKUP(基本登録情報!$C$7,登録データ!$I$3:$L$100,3,FALSE))</f>
        <v/>
      </c>
    </row>
    <row r="378" spans="9:9">
      <c r="I378" s="51" t="str">
        <f>IF($C378="","",VLOOKUP(基本登録情報!$C$7,登録データ!$I$3:$L$100,3,FALSE))</f>
        <v/>
      </c>
    </row>
    <row r="379" spans="9:9">
      <c r="I379" s="51" t="str">
        <f>IF($C379="","",VLOOKUP(基本登録情報!$C$7,登録データ!$I$3:$L$100,3,FALSE))</f>
        <v/>
      </c>
    </row>
    <row r="380" spans="9:9">
      <c r="I380" s="51" t="str">
        <f>IF($C380="","",VLOOKUP(基本登録情報!$C$7,登録データ!$I$3:$L$100,3,FALSE))</f>
        <v/>
      </c>
    </row>
    <row r="381" spans="9:9">
      <c r="I381" s="51" t="str">
        <f>IF($C381="","",VLOOKUP(基本登録情報!$C$7,登録データ!$I$3:$L$100,3,FALSE))</f>
        <v/>
      </c>
    </row>
    <row r="382" spans="9:9">
      <c r="I382" s="51" t="str">
        <f>IF($C382="","",VLOOKUP(基本登録情報!$C$7,登録データ!$I$3:$L$100,3,FALSE))</f>
        <v/>
      </c>
    </row>
    <row r="383" spans="9:9">
      <c r="I383" s="51" t="str">
        <f>IF($C383="","",VLOOKUP(基本登録情報!$C$7,登録データ!$I$3:$L$100,3,FALSE))</f>
        <v/>
      </c>
    </row>
    <row r="384" spans="9:9">
      <c r="I384" s="51" t="str">
        <f>IF($C384="","",VLOOKUP(基本登録情報!$C$7,登録データ!$I$3:$L$100,3,FALSE))</f>
        <v/>
      </c>
    </row>
    <row r="385" spans="9:9">
      <c r="I385" s="51" t="str">
        <f>IF($C385="","",VLOOKUP(基本登録情報!$C$7,登録データ!$I$3:$L$100,3,FALSE))</f>
        <v/>
      </c>
    </row>
    <row r="386" spans="9:9">
      <c r="I386" s="51" t="str">
        <f>IF($C386="","",VLOOKUP(基本登録情報!$C$7,登録データ!$I$3:$L$100,3,FALSE))</f>
        <v/>
      </c>
    </row>
    <row r="387" spans="9:9">
      <c r="I387" s="51" t="str">
        <f>IF($C387="","",VLOOKUP(基本登録情報!$C$7,登録データ!$I$3:$L$100,3,FALSE))</f>
        <v/>
      </c>
    </row>
    <row r="388" spans="9:9">
      <c r="I388" s="51" t="str">
        <f>IF($C388="","",VLOOKUP(基本登録情報!$C$7,登録データ!$I$3:$L$100,3,FALSE))</f>
        <v/>
      </c>
    </row>
    <row r="389" spans="9:9">
      <c r="I389" s="51" t="str">
        <f>IF($C389="","",VLOOKUP(基本登録情報!$C$7,登録データ!$I$3:$L$100,3,FALSE))</f>
        <v/>
      </c>
    </row>
    <row r="390" spans="9:9">
      <c r="I390" s="51" t="str">
        <f>IF($C390="","",VLOOKUP(基本登録情報!$C$7,登録データ!$I$3:$L$100,3,FALSE))</f>
        <v/>
      </c>
    </row>
    <row r="391" spans="9:9">
      <c r="I391" s="51" t="str">
        <f>IF($C391="","",VLOOKUP(基本登録情報!$C$7,登録データ!$I$3:$L$100,3,FALSE))</f>
        <v/>
      </c>
    </row>
    <row r="392" spans="9:9">
      <c r="I392" s="51" t="str">
        <f>IF($C392="","",VLOOKUP(基本登録情報!$C$7,登録データ!$I$3:$L$100,3,FALSE))</f>
        <v/>
      </c>
    </row>
    <row r="393" spans="9:9">
      <c r="I393" s="51" t="str">
        <f>IF($C393="","",VLOOKUP(基本登録情報!$C$7,登録データ!$I$3:$L$100,3,FALSE))</f>
        <v/>
      </c>
    </row>
    <row r="394" spans="9:9">
      <c r="I394" s="51" t="str">
        <f>IF($C394="","",VLOOKUP(基本登録情報!$C$7,登録データ!$I$3:$L$100,3,FALSE))</f>
        <v/>
      </c>
    </row>
    <row r="395" spans="9:9">
      <c r="I395" s="51" t="str">
        <f>IF($C395="","",VLOOKUP(基本登録情報!$C$7,登録データ!$I$3:$L$100,3,FALSE))</f>
        <v/>
      </c>
    </row>
    <row r="396" spans="9:9">
      <c r="I396" s="51" t="str">
        <f>IF($C396="","",VLOOKUP(基本登録情報!$C$7,登録データ!$I$3:$L$100,3,FALSE))</f>
        <v/>
      </c>
    </row>
    <row r="397" spans="9:9">
      <c r="I397" s="51" t="str">
        <f>IF($C397="","",VLOOKUP(基本登録情報!$C$7,登録データ!$I$3:$L$100,3,FALSE))</f>
        <v/>
      </c>
    </row>
    <row r="398" spans="9:9">
      <c r="I398" s="51" t="str">
        <f>IF($C398="","",VLOOKUP(基本登録情報!$C$7,登録データ!$I$3:$L$100,3,FALSE))</f>
        <v/>
      </c>
    </row>
    <row r="399" spans="9:9">
      <c r="I399" s="51" t="str">
        <f>IF($C399="","",VLOOKUP(基本登録情報!$C$7,登録データ!$I$3:$L$100,3,FALSE))</f>
        <v/>
      </c>
    </row>
    <row r="400" spans="9:9">
      <c r="I400" s="51" t="str">
        <f>IF($C400="","",VLOOKUP(基本登録情報!$C$7,登録データ!$I$3:$L$100,3,FALSE))</f>
        <v/>
      </c>
    </row>
    <row r="401" spans="9:9">
      <c r="I401" s="51" t="str">
        <f>IF($C401="","",VLOOKUP(基本登録情報!$C$7,登録データ!$I$3:$L$100,3,FALSE))</f>
        <v/>
      </c>
    </row>
    <row r="402" spans="9:9">
      <c r="I402" s="51" t="str">
        <f>IF($C402="","",VLOOKUP(基本登録情報!$C$7,登録データ!$I$3:$L$100,3,FALSE))</f>
        <v/>
      </c>
    </row>
    <row r="403" spans="9:9">
      <c r="I403" s="51" t="str">
        <f>IF($C403="","",VLOOKUP(基本登録情報!$C$7,登録データ!$I$3:$L$100,3,FALSE))</f>
        <v/>
      </c>
    </row>
    <row r="404" spans="9:9">
      <c r="I404" s="51" t="str">
        <f>IF($C404="","",VLOOKUP(基本登録情報!$C$7,登録データ!$I$3:$L$100,3,FALSE))</f>
        <v/>
      </c>
    </row>
    <row r="405" spans="9:9">
      <c r="I405" s="51" t="str">
        <f>IF($C405="","",VLOOKUP(基本登録情報!$C$7,登録データ!$I$3:$L$100,3,FALSE))</f>
        <v/>
      </c>
    </row>
    <row r="406" spans="9:9">
      <c r="I406" s="51" t="str">
        <f>IF($C406="","",VLOOKUP(基本登録情報!$C$7,登録データ!$I$3:$L$100,3,FALSE))</f>
        <v/>
      </c>
    </row>
    <row r="407" spans="9:9">
      <c r="I407" s="51" t="str">
        <f>IF($C407="","",VLOOKUP(基本登録情報!$C$7,登録データ!$I$3:$L$100,3,FALSE))</f>
        <v/>
      </c>
    </row>
    <row r="408" spans="9:9">
      <c r="I408" s="51" t="str">
        <f>IF($C408="","",VLOOKUP(基本登録情報!$C$7,登録データ!$I$3:$L$100,3,FALSE))</f>
        <v/>
      </c>
    </row>
    <row r="409" spans="9:9">
      <c r="I409" s="51" t="str">
        <f>IF($C409="","",VLOOKUP(基本登録情報!$C$7,登録データ!$I$3:$L$100,3,FALSE))</f>
        <v/>
      </c>
    </row>
    <row r="410" spans="9:9">
      <c r="I410" s="51" t="str">
        <f>IF($C410="","",VLOOKUP(基本登録情報!$C$7,登録データ!$I$3:$L$100,3,FALSE))</f>
        <v/>
      </c>
    </row>
    <row r="411" spans="9:9">
      <c r="I411" s="51" t="str">
        <f>IF($C411="","",VLOOKUP(基本登録情報!$C$7,登録データ!$I$3:$L$100,3,FALSE))</f>
        <v/>
      </c>
    </row>
    <row r="412" spans="9:9">
      <c r="I412" s="51" t="str">
        <f>IF($C412="","",VLOOKUP(基本登録情報!$C$7,登録データ!$I$3:$L$100,3,FALSE))</f>
        <v/>
      </c>
    </row>
    <row r="413" spans="9:9">
      <c r="I413" s="51" t="str">
        <f>IF($C413="","",VLOOKUP(基本登録情報!$C$7,登録データ!$I$3:$L$100,3,FALSE))</f>
        <v/>
      </c>
    </row>
    <row r="414" spans="9:9">
      <c r="I414" s="51" t="str">
        <f>IF($C414="","",VLOOKUP(基本登録情報!$C$7,登録データ!$I$3:$L$100,3,FALSE))</f>
        <v/>
      </c>
    </row>
    <row r="415" spans="9:9">
      <c r="I415" s="51" t="str">
        <f>IF($C415="","",VLOOKUP(基本登録情報!$C$7,登録データ!$I$3:$L$100,3,FALSE))</f>
        <v/>
      </c>
    </row>
    <row r="416" spans="9:9">
      <c r="I416" s="51" t="str">
        <f>IF($C416="","",VLOOKUP(基本登録情報!$C$7,登録データ!$I$3:$L$100,3,FALSE))</f>
        <v/>
      </c>
    </row>
    <row r="417" spans="9:9">
      <c r="I417" s="51" t="str">
        <f>IF($C417="","",VLOOKUP(基本登録情報!$C$7,登録データ!$I$3:$L$100,3,FALSE))</f>
        <v/>
      </c>
    </row>
    <row r="418" spans="9:9">
      <c r="I418" s="51" t="str">
        <f>IF($C418="","",VLOOKUP(基本登録情報!$C$7,登録データ!$I$3:$L$100,3,FALSE))</f>
        <v/>
      </c>
    </row>
    <row r="419" spans="9:9">
      <c r="I419" s="51" t="str">
        <f>IF($C419="","",VLOOKUP(基本登録情報!$C$7,登録データ!$I$3:$L$100,3,FALSE))</f>
        <v/>
      </c>
    </row>
    <row r="420" spans="9:9">
      <c r="I420" s="51" t="str">
        <f>IF($C420="","",VLOOKUP(基本登録情報!$C$7,登録データ!$I$3:$L$100,3,FALSE))</f>
        <v/>
      </c>
    </row>
    <row r="421" spans="9:9">
      <c r="I421" s="51" t="str">
        <f>IF($C421="","",VLOOKUP(基本登録情報!$C$7,登録データ!$I$3:$L$100,3,FALSE))</f>
        <v/>
      </c>
    </row>
    <row r="422" spans="9:9">
      <c r="I422" s="51" t="str">
        <f>IF($C422="","",VLOOKUP(基本登録情報!$C$7,登録データ!$I$3:$L$100,3,FALSE))</f>
        <v/>
      </c>
    </row>
    <row r="423" spans="9:9">
      <c r="I423" s="51" t="str">
        <f>IF($C423="","",VLOOKUP(基本登録情報!$C$7,登録データ!$I$3:$L$100,3,FALSE))</f>
        <v/>
      </c>
    </row>
    <row r="424" spans="9:9">
      <c r="I424" s="51" t="str">
        <f>IF($C424="","",VLOOKUP(基本登録情報!$C$7,登録データ!$I$3:$L$100,3,FALSE))</f>
        <v/>
      </c>
    </row>
    <row r="425" spans="9:9">
      <c r="I425" s="51" t="str">
        <f>IF($C425="","",VLOOKUP(基本登録情報!$C$7,登録データ!$I$3:$L$100,3,FALSE))</f>
        <v/>
      </c>
    </row>
    <row r="426" spans="9:9">
      <c r="I426" s="51" t="str">
        <f>IF($C426="","",VLOOKUP(基本登録情報!$C$7,登録データ!$I$3:$L$100,3,FALSE))</f>
        <v/>
      </c>
    </row>
    <row r="427" spans="9:9">
      <c r="I427" s="51" t="str">
        <f>IF($C427="","",VLOOKUP(基本登録情報!$C$7,登録データ!$I$3:$L$100,3,FALSE))</f>
        <v/>
      </c>
    </row>
    <row r="428" spans="9:9">
      <c r="I428" s="51" t="str">
        <f>IF($C428="","",VLOOKUP(基本登録情報!$C$7,登録データ!$I$3:$L$100,3,FALSE))</f>
        <v/>
      </c>
    </row>
    <row r="429" spans="9:9">
      <c r="I429" s="51" t="str">
        <f>IF($C429="","",VLOOKUP(基本登録情報!$C$7,登録データ!$I$3:$L$100,3,FALSE))</f>
        <v/>
      </c>
    </row>
    <row r="430" spans="9:9">
      <c r="I430" s="51" t="str">
        <f>IF($C430="","",VLOOKUP(基本登録情報!$C$7,登録データ!$I$3:$L$100,3,FALSE))</f>
        <v/>
      </c>
    </row>
    <row r="431" spans="9:9">
      <c r="I431" s="51" t="str">
        <f>IF($C431="","",VLOOKUP(基本登録情報!$C$7,登録データ!$I$3:$L$100,3,FALSE))</f>
        <v/>
      </c>
    </row>
    <row r="432" spans="9:9">
      <c r="I432" s="51" t="str">
        <f>IF($C432="","",VLOOKUP(基本登録情報!$C$7,登録データ!$I$3:$L$100,3,FALSE))</f>
        <v/>
      </c>
    </row>
    <row r="433" spans="9:9">
      <c r="I433" s="51" t="str">
        <f>IF($C433="","",VLOOKUP(基本登録情報!$C$7,登録データ!$I$3:$L$100,3,FALSE))</f>
        <v/>
      </c>
    </row>
    <row r="434" spans="9:9">
      <c r="I434" s="51" t="str">
        <f>IF($C434="","",VLOOKUP(基本登録情報!$C$7,登録データ!$I$3:$L$100,3,FALSE))</f>
        <v/>
      </c>
    </row>
    <row r="435" spans="9:9">
      <c r="I435" s="51" t="str">
        <f>IF($C435="","",VLOOKUP(基本登録情報!$C$7,登録データ!$I$3:$L$100,3,FALSE))</f>
        <v/>
      </c>
    </row>
    <row r="436" spans="9:9">
      <c r="I436" s="51" t="str">
        <f>IF($C436="","",VLOOKUP(基本登録情報!$C$7,登録データ!$I$3:$L$100,3,FALSE))</f>
        <v/>
      </c>
    </row>
    <row r="437" spans="9:9">
      <c r="I437" s="51" t="str">
        <f>IF($C437="","",VLOOKUP(基本登録情報!$C$7,登録データ!$I$3:$L$100,3,FALSE))</f>
        <v/>
      </c>
    </row>
    <row r="438" spans="9:9">
      <c r="I438" s="51" t="str">
        <f>IF($C438="","",VLOOKUP(基本登録情報!$C$7,登録データ!$I$3:$L$100,3,FALSE))</f>
        <v/>
      </c>
    </row>
    <row r="439" spans="9:9">
      <c r="I439" s="51" t="str">
        <f>IF($C439="","",VLOOKUP(基本登録情報!$C$7,登録データ!$I$3:$L$100,3,FALSE))</f>
        <v/>
      </c>
    </row>
    <row r="440" spans="9:9">
      <c r="I440" s="51" t="str">
        <f>IF($C440="","",VLOOKUP(基本登録情報!$C$7,登録データ!$I$3:$L$100,3,FALSE))</f>
        <v/>
      </c>
    </row>
    <row r="441" spans="9:9">
      <c r="I441" s="51" t="str">
        <f>IF($C441="","",VLOOKUP(基本登録情報!$C$7,登録データ!$I$3:$L$100,3,FALSE))</f>
        <v/>
      </c>
    </row>
    <row r="442" spans="9:9">
      <c r="I442" s="51" t="str">
        <f>IF($C442="","",VLOOKUP(基本登録情報!$C$7,登録データ!$I$3:$L$100,3,FALSE))</f>
        <v/>
      </c>
    </row>
    <row r="443" spans="9:9">
      <c r="I443" s="51" t="str">
        <f>IF($C443="","",VLOOKUP(基本登録情報!$C$7,登録データ!$I$3:$L$100,3,FALSE))</f>
        <v/>
      </c>
    </row>
    <row r="444" spans="9:9">
      <c r="I444" s="51" t="str">
        <f>IF($C444="","",VLOOKUP(基本登録情報!$C$7,登録データ!$I$3:$L$100,3,FALSE))</f>
        <v/>
      </c>
    </row>
    <row r="445" spans="9:9">
      <c r="I445" s="51" t="str">
        <f>IF($C445="","",VLOOKUP(基本登録情報!$C$7,登録データ!$I$3:$L$100,3,FALSE))</f>
        <v/>
      </c>
    </row>
    <row r="446" spans="9:9">
      <c r="I446" s="51" t="str">
        <f>IF($C446="","",VLOOKUP(基本登録情報!$C$7,登録データ!$I$3:$L$100,3,FALSE))</f>
        <v/>
      </c>
    </row>
    <row r="447" spans="9:9">
      <c r="I447" s="51" t="str">
        <f>IF($C447="","",VLOOKUP(基本登録情報!$C$7,登録データ!$I$3:$L$100,3,FALSE))</f>
        <v/>
      </c>
    </row>
    <row r="448" spans="9:9">
      <c r="I448" s="51" t="str">
        <f>IF($C448="","",VLOOKUP(基本登録情報!$C$7,登録データ!$I$3:$L$100,3,FALSE))</f>
        <v/>
      </c>
    </row>
    <row r="449" spans="9:9">
      <c r="I449" s="51" t="str">
        <f>IF($C449="","",VLOOKUP(基本登録情報!$C$7,登録データ!$I$3:$L$100,3,FALSE))</f>
        <v/>
      </c>
    </row>
    <row r="450" spans="9:9">
      <c r="I450" s="51" t="str">
        <f>IF($C450="","",VLOOKUP(基本登録情報!$C$7,登録データ!$I$3:$L$100,3,FALSE))</f>
        <v/>
      </c>
    </row>
    <row r="451" spans="9:9">
      <c r="I451" s="51" t="str">
        <f>IF($C451="","",VLOOKUP(基本登録情報!$C$7,登録データ!$I$3:$L$100,3,FALSE))</f>
        <v/>
      </c>
    </row>
    <row r="452" spans="9:9">
      <c r="I452" s="51" t="str">
        <f>IF($C452="","",VLOOKUP(基本登録情報!$C$7,登録データ!$I$3:$L$100,3,FALSE))</f>
        <v/>
      </c>
    </row>
    <row r="453" spans="9:9">
      <c r="I453" s="51" t="str">
        <f>IF($C453="","",VLOOKUP(基本登録情報!$C$7,登録データ!$I$3:$L$100,3,FALSE))</f>
        <v/>
      </c>
    </row>
    <row r="454" spans="9:9">
      <c r="I454" s="51" t="str">
        <f>IF($C454="","",VLOOKUP(基本登録情報!$C$7,登録データ!$I$3:$L$100,3,FALSE))</f>
        <v/>
      </c>
    </row>
    <row r="455" spans="9:9">
      <c r="I455" s="51" t="str">
        <f>IF($C455="","",VLOOKUP(基本登録情報!$C$7,登録データ!$I$3:$L$100,3,FALSE))</f>
        <v/>
      </c>
    </row>
    <row r="456" spans="9:9">
      <c r="I456" s="51" t="str">
        <f>IF($C456="","",VLOOKUP(基本登録情報!$C$7,登録データ!$I$3:$L$100,3,FALSE))</f>
        <v/>
      </c>
    </row>
    <row r="457" spans="9:9">
      <c r="I457" s="51" t="str">
        <f>IF($C457="","",VLOOKUP(基本登録情報!$C$7,登録データ!$I$3:$L$100,3,FALSE))</f>
        <v/>
      </c>
    </row>
    <row r="458" spans="9:9">
      <c r="I458" s="51" t="str">
        <f>IF($C458="","",VLOOKUP(基本登録情報!$C$7,登録データ!$I$3:$L$100,3,FALSE))</f>
        <v/>
      </c>
    </row>
    <row r="459" spans="9:9">
      <c r="I459" s="51" t="str">
        <f>IF($C459="","",VLOOKUP(基本登録情報!$C$7,登録データ!$I$3:$L$100,3,FALSE))</f>
        <v/>
      </c>
    </row>
    <row r="460" spans="9:9">
      <c r="I460" s="51" t="str">
        <f>IF($C460="","",VLOOKUP(基本登録情報!$C$7,登録データ!$I$3:$L$100,3,FALSE))</f>
        <v/>
      </c>
    </row>
    <row r="461" spans="9:9">
      <c r="I461" s="51" t="str">
        <f>IF($C461="","",VLOOKUP(基本登録情報!$C$7,登録データ!$I$3:$L$100,3,FALSE))</f>
        <v/>
      </c>
    </row>
    <row r="462" spans="9:9">
      <c r="I462" s="51" t="str">
        <f>IF($C462="","",VLOOKUP(基本登録情報!$C$7,登録データ!$I$3:$L$100,3,FALSE))</f>
        <v/>
      </c>
    </row>
    <row r="463" spans="9:9">
      <c r="I463" s="51" t="str">
        <f>IF($C463="","",VLOOKUP(基本登録情報!$C$7,登録データ!$I$3:$L$100,3,FALSE))</f>
        <v/>
      </c>
    </row>
    <row r="464" spans="9:9">
      <c r="I464" s="51" t="str">
        <f>IF($C464="","",VLOOKUP(基本登録情報!$C$7,登録データ!$I$3:$L$100,3,FALSE))</f>
        <v/>
      </c>
    </row>
    <row r="465" spans="9:9">
      <c r="I465" s="51" t="str">
        <f>IF($C465="","",VLOOKUP(基本登録情報!$C$7,登録データ!$I$3:$L$100,3,FALSE))</f>
        <v/>
      </c>
    </row>
    <row r="466" spans="9:9">
      <c r="I466" s="51" t="str">
        <f>IF($C466="","",VLOOKUP(基本登録情報!$C$7,登録データ!$I$3:$L$100,3,FALSE))</f>
        <v/>
      </c>
    </row>
    <row r="467" spans="9:9">
      <c r="I467" s="51" t="str">
        <f>IF($C467="","",VLOOKUP(基本登録情報!$C$7,登録データ!$I$3:$L$100,3,FALSE))</f>
        <v/>
      </c>
    </row>
    <row r="468" spans="9:9">
      <c r="I468" s="51" t="str">
        <f>IF($C468="","",VLOOKUP(基本登録情報!$C$7,登録データ!$I$3:$L$100,3,FALSE))</f>
        <v/>
      </c>
    </row>
    <row r="469" spans="9:9">
      <c r="I469" s="51" t="str">
        <f>IF($C469="","",VLOOKUP(基本登録情報!$C$7,登録データ!$I$3:$L$100,3,FALSE))</f>
        <v/>
      </c>
    </row>
    <row r="470" spans="9:9">
      <c r="I470" s="51" t="str">
        <f>IF($C470="","",VLOOKUP(基本登録情報!$C$7,登録データ!$I$3:$L$100,3,FALSE))</f>
        <v/>
      </c>
    </row>
    <row r="471" spans="9:9">
      <c r="I471" s="51" t="str">
        <f>IF($C471="","",VLOOKUP(基本登録情報!$C$7,登録データ!$I$3:$L$100,3,FALSE))</f>
        <v/>
      </c>
    </row>
    <row r="472" spans="9:9">
      <c r="I472" s="51" t="str">
        <f>IF($C472="","",VLOOKUP(基本登録情報!$C$7,登録データ!$I$3:$L$100,3,FALSE))</f>
        <v/>
      </c>
    </row>
    <row r="473" spans="9:9">
      <c r="I473" s="51" t="str">
        <f>IF($C473="","",VLOOKUP(基本登録情報!$C$7,登録データ!$I$3:$L$100,3,FALSE))</f>
        <v/>
      </c>
    </row>
    <row r="474" spans="9:9">
      <c r="I474" s="51" t="str">
        <f>IF($C474="","",VLOOKUP(基本登録情報!$C$7,登録データ!$I$3:$L$100,3,FALSE))</f>
        <v/>
      </c>
    </row>
    <row r="475" spans="9:9">
      <c r="I475" s="51" t="str">
        <f>IF($C475="","",VLOOKUP(基本登録情報!$C$7,登録データ!$I$3:$L$100,3,FALSE))</f>
        <v/>
      </c>
    </row>
    <row r="476" spans="9:9">
      <c r="I476" s="51" t="str">
        <f>IF($C476="","",VLOOKUP(基本登録情報!$C$7,登録データ!$I$3:$L$100,3,FALSE))</f>
        <v/>
      </c>
    </row>
    <row r="477" spans="9:9">
      <c r="I477" s="51" t="str">
        <f>IF($C477="","",VLOOKUP(基本登録情報!$C$7,登録データ!$I$3:$L$100,3,FALSE))</f>
        <v/>
      </c>
    </row>
    <row r="478" spans="9:9">
      <c r="I478" s="51" t="str">
        <f>IF($C478="","",VLOOKUP(基本登録情報!$C$7,登録データ!$I$3:$L$100,3,FALSE))</f>
        <v/>
      </c>
    </row>
    <row r="479" spans="9:9">
      <c r="I479" s="51" t="str">
        <f>IF($C479="","",VLOOKUP(基本登録情報!$C$7,登録データ!$I$3:$L$100,3,FALSE))</f>
        <v/>
      </c>
    </row>
    <row r="480" spans="9:9">
      <c r="I480" s="51" t="str">
        <f>IF($C480="","",VLOOKUP(基本登録情報!$C$7,登録データ!$I$3:$L$100,3,FALSE))</f>
        <v/>
      </c>
    </row>
    <row r="481" spans="9:9">
      <c r="I481" s="51" t="str">
        <f>IF($C481="","",VLOOKUP(基本登録情報!$C$7,登録データ!$I$3:$L$100,3,FALSE))</f>
        <v/>
      </c>
    </row>
    <row r="482" spans="9:9">
      <c r="I482" s="51" t="str">
        <f>IF($C482="","",VLOOKUP(基本登録情報!$C$7,登録データ!$I$3:$L$100,3,FALSE))</f>
        <v/>
      </c>
    </row>
    <row r="483" spans="9:9">
      <c r="I483" s="51" t="str">
        <f>IF($C483="","",VLOOKUP(基本登録情報!$C$7,登録データ!$I$3:$L$100,3,FALSE))</f>
        <v/>
      </c>
    </row>
    <row r="484" spans="9:9">
      <c r="I484" s="51" t="str">
        <f>IF($C484="","",VLOOKUP(基本登録情報!$C$7,登録データ!$I$3:$L$100,3,FALSE))</f>
        <v/>
      </c>
    </row>
    <row r="485" spans="9:9">
      <c r="I485" s="51" t="str">
        <f>IF($C485="","",VLOOKUP(基本登録情報!$C$7,登録データ!$I$3:$L$100,3,FALSE))</f>
        <v/>
      </c>
    </row>
    <row r="486" spans="9:9">
      <c r="I486" s="51" t="str">
        <f>IF($C486="","",VLOOKUP(基本登録情報!$C$7,登録データ!$I$3:$L$100,3,FALSE))</f>
        <v/>
      </c>
    </row>
    <row r="487" spans="9:9">
      <c r="I487" s="51" t="str">
        <f>IF($C487="","",VLOOKUP(基本登録情報!$C$7,登録データ!$I$3:$L$100,3,FALSE))</f>
        <v/>
      </c>
    </row>
    <row r="488" spans="9:9">
      <c r="I488" s="51" t="str">
        <f>IF($C488="","",VLOOKUP(基本登録情報!$C$7,登録データ!$I$3:$L$100,3,FALSE))</f>
        <v/>
      </c>
    </row>
    <row r="489" spans="9:9">
      <c r="I489" s="51" t="str">
        <f>IF($C489="","",VLOOKUP(基本登録情報!$C$7,登録データ!$I$3:$L$100,3,FALSE))</f>
        <v/>
      </c>
    </row>
    <row r="490" spans="9:9">
      <c r="I490" s="51" t="str">
        <f>IF($C490="","",VLOOKUP(基本登録情報!$C$7,登録データ!$I$3:$L$100,3,FALSE))</f>
        <v/>
      </c>
    </row>
    <row r="491" spans="9:9">
      <c r="I491" s="51" t="str">
        <f>IF($C491="","",VLOOKUP(基本登録情報!$C$7,登録データ!$I$3:$L$100,3,FALSE))</f>
        <v/>
      </c>
    </row>
    <row r="492" spans="9:9">
      <c r="I492" s="51" t="str">
        <f>IF($C492="","",VLOOKUP(基本登録情報!$C$7,登録データ!$I$3:$L$100,3,FALSE))</f>
        <v/>
      </c>
    </row>
    <row r="493" spans="9:9">
      <c r="I493" s="51" t="str">
        <f>IF($C493="","",VLOOKUP(基本登録情報!$C$7,登録データ!$I$3:$L$100,3,FALSE))</f>
        <v/>
      </c>
    </row>
    <row r="494" spans="9:9">
      <c r="I494" s="51" t="str">
        <f>IF($C494="","",VLOOKUP(基本登録情報!$C$7,登録データ!$I$3:$L$100,3,FALSE))</f>
        <v/>
      </c>
    </row>
    <row r="495" spans="9:9">
      <c r="I495" s="51" t="str">
        <f>IF($C495="","",VLOOKUP(基本登録情報!$C$7,登録データ!$I$3:$L$100,3,FALSE))</f>
        <v/>
      </c>
    </row>
    <row r="496" spans="9:9">
      <c r="I496" s="51" t="str">
        <f>IF($C496="","",VLOOKUP(基本登録情報!$C$7,登録データ!$I$3:$L$100,3,FALSE))</f>
        <v/>
      </c>
    </row>
    <row r="497" spans="9:9">
      <c r="I497" s="51" t="str">
        <f>IF($C497="","",VLOOKUP(基本登録情報!$C$7,登録データ!$I$3:$L$100,3,FALSE))</f>
        <v/>
      </c>
    </row>
    <row r="498" spans="9:9">
      <c r="I498" s="51" t="str">
        <f>IF($C498="","",VLOOKUP(基本登録情報!$C$7,登録データ!$I$3:$L$100,3,FALSE))</f>
        <v/>
      </c>
    </row>
    <row r="499" spans="9:9">
      <c r="I499" s="51" t="str">
        <f>IF($C499="","",VLOOKUP(基本登録情報!$C$7,登録データ!$I$3:$L$100,3,FALSE))</f>
        <v/>
      </c>
    </row>
    <row r="500" spans="9:9">
      <c r="I500" s="51" t="str">
        <f>IF($C500="","",VLOOKUP(基本登録情報!$C$7,登録データ!$I$3:$L$100,3,FALSE))</f>
        <v/>
      </c>
    </row>
    <row r="501" spans="9:9">
      <c r="I501" s="51" t="str">
        <f>IF($C501="","",VLOOKUP(基本登録情報!$C$7,登録データ!$I$3:$L$100,3,FALSE))</f>
        <v/>
      </c>
    </row>
    <row r="502" spans="9:9">
      <c r="I502" s="51" t="str">
        <f>IF($C502="","",VLOOKUP(基本登録情報!$C$7,登録データ!$I$3:$L$100,3,FALSE))</f>
        <v/>
      </c>
    </row>
    <row r="503" spans="9:9">
      <c r="I503" s="51" t="str">
        <f>IF($C503="","",VLOOKUP(基本登録情報!$C$7,登録データ!$I$3:$L$100,3,FALSE))</f>
        <v/>
      </c>
    </row>
    <row r="504" spans="9:9">
      <c r="I504" s="51" t="str">
        <f>IF($C504="","",VLOOKUP(基本登録情報!$C$7,登録データ!$I$3:$L$100,3,FALSE))</f>
        <v/>
      </c>
    </row>
    <row r="505" spans="9:9">
      <c r="I505" s="51" t="str">
        <f>IF($C505="","",VLOOKUP(基本登録情報!$C$7,登録データ!$I$3:$L$100,3,FALSE))</f>
        <v/>
      </c>
    </row>
    <row r="506" spans="9:9">
      <c r="I506" s="51" t="str">
        <f>IF($C506="","",VLOOKUP(基本登録情報!$C$7,登録データ!$I$3:$L$100,3,FALSE))</f>
        <v/>
      </c>
    </row>
    <row r="507" spans="9:9">
      <c r="I507" s="51" t="str">
        <f>IF($C507="","",VLOOKUP(基本登録情報!$C$7,登録データ!$I$3:$L$100,3,FALSE))</f>
        <v/>
      </c>
    </row>
    <row r="508" spans="9:9">
      <c r="I508" s="51" t="str">
        <f>IF($C508="","",VLOOKUP(基本登録情報!$C$7,登録データ!$I$3:$L$100,3,FALSE))</f>
        <v/>
      </c>
    </row>
    <row r="509" spans="9:9">
      <c r="I509" s="51" t="str">
        <f>IF($C509="","",VLOOKUP(基本登録情報!$C$7,登録データ!$I$3:$L$100,3,FALSE))</f>
        <v/>
      </c>
    </row>
    <row r="510" spans="9:9">
      <c r="I510" s="51" t="str">
        <f>IF($C510="","",VLOOKUP(基本登録情報!$C$7,登録データ!$I$3:$L$100,3,FALSE))</f>
        <v/>
      </c>
    </row>
    <row r="511" spans="9:9">
      <c r="I511" s="51" t="str">
        <f>IF($C511="","",VLOOKUP(基本登録情報!$C$7,登録データ!$I$3:$L$100,3,FALSE))</f>
        <v/>
      </c>
    </row>
    <row r="512" spans="9:9">
      <c r="I512" s="51" t="str">
        <f>IF($C512="","",VLOOKUP(基本登録情報!$C$7,登録データ!$I$3:$L$100,3,FALSE))</f>
        <v/>
      </c>
    </row>
    <row r="513" spans="9:9">
      <c r="I513" s="51" t="str">
        <f>IF($C513="","",VLOOKUP(基本登録情報!$C$7,登録データ!$I$3:$L$100,3,FALSE))</f>
        <v/>
      </c>
    </row>
    <row r="514" spans="9:9">
      <c r="I514" s="51" t="str">
        <f>IF($C514="","",VLOOKUP(基本登録情報!$C$7,登録データ!$I$3:$L$100,3,FALSE))</f>
        <v/>
      </c>
    </row>
    <row r="515" spans="9:9">
      <c r="I515" s="51" t="str">
        <f>IF($C515="","",VLOOKUP(基本登録情報!$C$7,登録データ!$I$3:$L$100,3,FALSE))</f>
        <v/>
      </c>
    </row>
    <row r="516" spans="9:9">
      <c r="I516" s="51" t="str">
        <f>IF($C516="","",VLOOKUP(基本登録情報!$C$7,登録データ!$I$3:$L$100,3,FALSE))</f>
        <v/>
      </c>
    </row>
    <row r="517" spans="9:9">
      <c r="I517" s="51" t="str">
        <f>IF($C517="","",VLOOKUP(基本登録情報!$C$7,登録データ!$I$3:$L$100,3,FALSE))</f>
        <v/>
      </c>
    </row>
    <row r="518" spans="9:9">
      <c r="I518" s="51" t="str">
        <f>IF($C518="","",VLOOKUP(基本登録情報!$C$7,登録データ!$I$3:$L$100,3,FALSE))</f>
        <v/>
      </c>
    </row>
    <row r="519" spans="9:9">
      <c r="I519" s="51" t="str">
        <f>IF($C519="","",VLOOKUP(基本登録情報!$C$7,登録データ!$I$3:$L$100,3,FALSE))</f>
        <v/>
      </c>
    </row>
    <row r="520" spans="9:9">
      <c r="I520" s="51" t="str">
        <f>IF($C520="","",VLOOKUP(基本登録情報!$C$7,登録データ!$I$3:$L$100,3,FALSE))</f>
        <v/>
      </c>
    </row>
    <row r="521" spans="9:9">
      <c r="I521" s="51" t="str">
        <f>IF($C521="","",VLOOKUP(基本登録情報!$C$7,登録データ!$I$3:$L$100,3,FALSE))</f>
        <v/>
      </c>
    </row>
    <row r="522" spans="9:9">
      <c r="I522" s="51" t="str">
        <f>IF($C522="","",VLOOKUP(基本登録情報!$C$7,登録データ!$I$3:$L$100,3,FALSE))</f>
        <v/>
      </c>
    </row>
    <row r="523" spans="9:9">
      <c r="I523" s="51" t="str">
        <f>IF($C523="","",VLOOKUP(基本登録情報!$C$7,登録データ!$I$3:$L$100,3,FALSE))</f>
        <v/>
      </c>
    </row>
    <row r="524" spans="9:9">
      <c r="I524" s="51" t="str">
        <f>IF($C524="","",VLOOKUP(基本登録情報!$C$7,登録データ!$I$3:$L$100,3,FALSE))</f>
        <v/>
      </c>
    </row>
    <row r="525" spans="9:9">
      <c r="I525" s="51" t="str">
        <f>IF($C525="","",VLOOKUP(基本登録情報!$C$7,登録データ!$I$3:$L$100,3,FALSE))</f>
        <v/>
      </c>
    </row>
    <row r="526" spans="9:9">
      <c r="I526" s="51" t="str">
        <f>IF($C526="","",VLOOKUP(基本登録情報!$C$7,登録データ!$I$3:$L$100,3,FALSE))</f>
        <v/>
      </c>
    </row>
    <row r="527" spans="9:9">
      <c r="I527" s="51" t="str">
        <f>IF($C527="","",VLOOKUP(基本登録情報!$C$7,登録データ!$I$3:$L$100,3,FALSE))</f>
        <v/>
      </c>
    </row>
    <row r="528" spans="9:9">
      <c r="I528" s="51" t="str">
        <f>IF($C528="","",VLOOKUP(基本登録情報!$C$7,登録データ!$I$3:$L$100,3,FALSE))</f>
        <v/>
      </c>
    </row>
    <row r="529" spans="9:9">
      <c r="I529" s="51" t="str">
        <f>IF($C529="","",VLOOKUP(基本登録情報!$C$7,登録データ!$I$3:$L$100,3,FALSE))</f>
        <v/>
      </c>
    </row>
    <row r="530" spans="9:9">
      <c r="I530" s="51" t="str">
        <f>IF($C530="","",VLOOKUP(基本登録情報!$C$7,登録データ!$I$3:$L$100,3,FALSE))</f>
        <v/>
      </c>
    </row>
    <row r="531" spans="9:9">
      <c r="I531" s="51" t="str">
        <f>IF($C531="","",VLOOKUP(基本登録情報!$C$7,登録データ!$I$3:$L$100,3,FALSE))</f>
        <v/>
      </c>
    </row>
    <row r="532" spans="9:9">
      <c r="I532" s="51" t="str">
        <f>IF($C532="","",VLOOKUP(基本登録情報!$C$7,登録データ!$I$3:$L$100,3,FALSE))</f>
        <v/>
      </c>
    </row>
    <row r="533" spans="9:9">
      <c r="I533" s="51" t="str">
        <f>IF($C533="","",VLOOKUP(基本登録情報!$C$7,登録データ!$I$3:$L$100,3,FALSE))</f>
        <v/>
      </c>
    </row>
    <row r="534" spans="9:9">
      <c r="I534" s="51" t="str">
        <f>IF($C534="","",VLOOKUP(基本登録情報!$C$7,登録データ!$I$3:$L$100,3,FALSE))</f>
        <v/>
      </c>
    </row>
    <row r="535" spans="9:9">
      <c r="I535" s="51" t="str">
        <f>IF($C535="","",VLOOKUP(基本登録情報!$C$7,登録データ!$I$3:$L$100,3,FALSE))</f>
        <v/>
      </c>
    </row>
    <row r="536" spans="9:9">
      <c r="I536" s="51" t="str">
        <f>IF($C536="","",VLOOKUP(基本登録情報!$C$7,登録データ!$I$3:$L$100,3,FALSE))</f>
        <v/>
      </c>
    </row>
    <row r="537" spans="9:9">
      <c r="I537" s="51" t="str">
        <f>IF($C537="","",VLOOKUP(基本登録情報!$C$7,登録データ!$I$3:$L$100,3,FALSE))</f>
        <v/>
      </c>
    </row>
    <row r="538" spans="9:9">
      <c r="I538" s="51" t="str">
        <f>IF($C538="","",VLOOKUP(基本登録情報!$C$7,登録データ!$I$3:$L$100,3,FALSE))</f>
        <v/>
      </c>
    </row>
    <row r="539" spans="9:9">
      <c r="I539" s="51" t="str">
        <f>IF($C539="","",VLOOKUP(基本登録情報!$C$7,登録データ!$I$3:$L$100,3,FALSE))</f>
        <v/>
      </c>
    </row>
    <row r="540" spans="9:9">
      <c r="I540" s="51" t="str">
        <f>IF($C540="","",VLOOKUP(基本登録情報!$C$7,登録データ!$I$3:$L$100,3,FALSE))</f>
        <v/>
      </c>
    </row>
    <row r="541" spans="9:9">
      <c r="I541" s="51" t="str">
        <f>IF($C541="","",VLOOKUP(基本登録情報!$C$7,登録データ!$I$3:$L$100,3,FALSE))</f>
        <v/>
      </c>
    </row>
    <row r="542" spans="9:9">
      <c r="I542" s="51" t="str">
        <f>IF($C542="","",VLOOKUP(基本登録情報!$C$7,登録データ!$I$3:$L$100,3,FALSE))</f>
        <v/>
      </c>
    </row>
    <row r="543" spans="9:9">
      <c r="I543" s="51" t="str">
        <f>IF($C543="","",VLOOKUP(基本登録情報!$C$7,登録データ!$I$3:$L$100,3,FALSE))</f>
        <v/>
      </c>
    </row>
    <row r="544" spans="9:9">
      <c r="I544" s="51" t="str">
        <f>IF($C544="","",VLOOKUP(基本登録情報!$C$7,登録データ!$I$3:$L$100,3,FALSE))</f>
        <v/>
      </c>
    </row>
    <row r="545" spans="9:9">
      <c r="I545" s="51" t="str">
        <f>IF($C545="","",VLOOKUP(基本登録情報!$C$7,登録データ!$I$3:$L$100,3,FALSE))</f>
        <v/>
      </c>
    </row>
    <row r="546" spans="9:9">
      <c r="I546" s="51" t="str">
        <f>IF($C546="","",VLOOKUP(基本登録情報!$C$7,登録データ!$I$3:$L$100,3,FALSE))</f>
        <v/>
      </c>
    </row>
    <row r="547" spans="9:9">
      <c r="I547" s="51" t="str">
        <f>IF($C547="","",VLOOKUP(基本登録情報!$C$7,登録データ!$I$3:$L$100,3,FALSE))</f>
        <v/>
      </c>
    </row>
    <row r="548" spans="9:9">
      <c r="I548" s="51" t="str">
        <f>IF($C548="","",VLOOKUP(基本登録情報!$C$7,登録データ!$I$3:$L$100,3,FALSE))</f>
        <v/>
      </c>
    </row>
    <row r="549" spans="9:9">
      <c r="I549" s="51" t="str">
        <f>IF($C549="","",VLOOKUP(基本登録情報!$C$7,登録データ!$I$3:$L$100,3,FALSE))</f>
        <v/>
      </c>
    </row>
    <row r="550" spans="9:9">
      <c r="I550" s="51" t="str">
        <f>IF($C550="","",VLOOKUP(基本登録情報!$C$7,登録データ!$I$3:$L$100,3,FALSE))</f>
        <v/>
      </c>
    </row>
    <row r="551" spans="9:9">
      <c r="I551" s="51" t="str">
        <f>IF($C551="","",VLOOKUP(基本登録情報!$C$7,登録データ!$I$3:$L$100,3,FALSE))</f>
        <v/>
      </c>
    </row>
    <row r="552" spans="9:9">
      <c r="I552" s="51" t="str">
        <f>IF($C552="","",VLOOKUP(基本登録情報!$C$7,登録データ!$I$3:$L$100,3,FALSE))</f>
        <v/>
      </c>
    </row>
    <row r="553" spans="9:9">
      <c r="I553" s="51" t="str">
        <f>IF($C553="","",VLOOKUP(基本登録情報!$C$7,登録データ!$I$3:$L$100,3,FALSE))</f>
        <v/>
      </c>
    </row>
    <row r="554" spans="9:9">
      <c r="I554" s="51" t="str">
        <f>IF($C554="","",VLOOKUP(基本登録情報!$C$7,登録データ!$I$3:$L$100,3,FALSE))</f>
        <v/>
      </c>
    </row>
    <row r="555" spans="9:9">
      <c r="I555" s="51" t="str">
        <f>IF($C555="","",VLOOKUP(基本登録情報!$C$7,登録データ!$I$3:$L$100,3,FALSE))</f>
        <v/>
      </c>
    </row>
    <row r="556" spans="9:9">
      <c r="I556" s="51" t="str">
        <f>IF($C556="","",VLOOKUP(基本登録情報!$C$7,登録データ!$I$3:$L$100,3,FALSE))</f>
        <v/>
      </c>
    </row>
    <row r="557" spans="9:9">
      <c r="I557" s="51" t="str">
        <f>IF($C557="","",VLOOKUP(基本登録情報!$C$7,登録データ!$I$3:$L$100,3,FALSE))</f>
        <v/>
      </c>
    </row>
    <row r="558" spans="9:9">
      <c r="I558" s="51" t="str">
        <f>IF($C558="","",VLOOKUP(基本登録情報!$C$7,登録データ!$I$3:$L$100,3,FALSE))</f>
        <v/>
      </c>
    </row>
    <row r="559" spans="9:9">
      <c r="I559" s="51" t="str">
        <f>IF($C559="","",VLOOKUP(基本登録情報!$C$7,登録データ!$I$3:$L$100,3,FALSE))</f>
        <v/>
      </c>
    </row>
    <row r="560" spans="9:9">
      <c r="I560" s="51" t="str">
        <f>IF($C560="","",VLOOKUP(基本登録情報!$C$7,登録データ!$I$3:$L$100,3,FALSE))</f>
        <v/>
      </c>
    </row>
    <row r="561" spans="9:9">
      <c r="I561" s="51" t="str">
        <f>IF($C561="","",VLOOKUP(基本登録情報!$C$7,登録データ!$I$3:$L$100,3,FALSE))</f>
        <v/>
      </c>
    </row>
    <row r="562" spans="9:9">
      <c r="I562" s="51" t="str">
        <f>IF($C562="","",VLOOKUP(基本登録情報!$C$7,登録データ!$I$3:$L$100,3,FALSE))</f>
        <v/>
      </c>
    </row>
    <row r="563" spans="9:9">
      <c r="I563" s="51" t="str">
        <f>IF($C563="","",VLOOKUP(基本登録情報!$C$7,登録データ!$I$3:$L$100,3,FALSE))</f>
        <v/>
      </c>
    </row>
    <row r="564" spans="9:9">
      <c r="I564" s="51" t="str">
        <f>IF($C564="","",VLOOKUP(基本登録情報!$C$7,登録データ!$I$3:$L$100,3,FALSE))</f>
        <v/>
      </c>
    </row>
    <row r="565" spans="9:9">
      <c r="I565" s="51" t="str">
        <f>IF($C565="","",VLOOKUP(基本登録情報!$C$7,登録データ!$I$3:$L$100,3,FALSE))</f>
        <v/>
      </c>
    </row>
    <row r="566" spans="9:9">
      <c r="I566" s="51" t="str">
        <f>IF($C566="","",VLOOKUP(基本登録情報!$C$7,登録データ!$I$3:$L$100,3,FALSE))</f>
        <v/>
      </c>
    </row>
    <row r="567" spans="9:9">
      <c r="I567" s="51" t="str">
        <f>IF($C567="","",VLOOKUP(基本登録情報!$C$7,登録データ!$I$3:$L$100,3,FALSE))</f>
        <v/>
      </c>
    </row>
    <row r="568" spans="9:9">
      <c r="I568" s="51" t="str">
        <f>IF($C568="","",VLOOKUP(基本登録情報!$C$7,登録データ!$I$3:$L$100,3,FALSE))</f>
        <v/>
      </c>
    </row>
    <row r="569" spans="9:9">
      <c r="I569" s="51" t="str">
        <f>IF($C569="","",VLOOKUP(基本登録情報!$C$7,登録データ!$I$3:$L$100,3,FALSE))</f>
        <v/>
      </c>
    </row>
    <row r="570" spans="9:9">
      <c r="I570" s="51" t="str">
        <f>IF($C570="","",VLOOKUP(基本登録情報!$C$7,登録データ!$I$3:$L$100,3,FALSE))</f>
        <v/>
      </c>
    </row>
    <row r="571" spans="9:9">
      <c r="I571" s="51" t="str">
        <f>IF($C571="","",VLOOKUP(基本登録情報!$C$7,登録データ!$I$3:$L$100,3,FALSE))</f>
        <v/>
      </c>
    </row>
    <row r="572" spans="9:9">
      <c r="I572" s="51" t="str">
        <f>IF($C572="","",VLOOKUP(基本登録情報!$C$7,登録データ!$I$3:$L$100,3,FALSE))</f>
        <v/>
      </c>
    </row>
    <row r="573" spans="9:9">
      <c r="I573" s="51" t="str">
        <f>IF($C573="","",VLOOKUP(基本登録情報!$C$7,登録データ!$I$3:$L$100,3,FALSE))</f>
        <v/>
      </c>
    </row>
    <row r="574" spans="9:9">
      <c r="I574" s="51" t="str">
        <f>IF($C574="","",VLOOKUP(基本登録情報!$C$7,登録データ!$I$3:$L$100,3,FALSE))</f>
        <v/>
      </c>
    </row>
    <row r="575" spans="9:9">
      <c r="I575" s="51" t="str">
        <f>IF($C575="","",VLOOKUP(基本登録情報!$C$7,登録データ!$I$3:$L$100,3,FALSE))</f>
        <v/>
      </c>
    </row>
    <row r="576" spans="9:9">
      <c r="I576" s="51" t="str">
        <f>IF($C576="","",VLOOKUP(基本登録情報!$C$7,登録データ!$I$3:$L$100,3,FALSE))</f>
        <v/>
      </c>
    </row>
    <row r="577" spans="9:9">
      <c r="I577" s="51" t="str">
        <f>IF($C577="","",VLOOKUP(基本登録情報!$C$7,登録データ!$I$3:$L$100,3,FALSE))</f>
        <v/>
      </c>
    </row>
    <row r="578" spans="9:9">
      <c r="I578" s="51" t="str">
        <f>IF($C578="","",VLOOKUP(基本登録情報!$C$7,登録データ!$I$3:$L$100,3,FALSE))</f>
        <v/>
      </c>
    </row>
    <row r="579" spans="9:9">
      <c r="I579" s="51" t="str">
        <f>IF($C579="","",VLOOKUP(基本登録情報!$C$7,登録データ!$I$3:$L$100,3,FALSE))</f>
        <v/>
      </c>
    </row>
    <row r="580" spans="9:9">
      <c r="I580" s="51" t="str">
        <f>IF($C580="","",VLOOKUP(基本登録情報!$C$7,登録データ!$I$3:$L$100,3,FALSE))</f>
        <v/>
      </c>
    </row>
    <row r="581" spans="9:9">
      <c r="I581" s="51" t="str">
        <f>IF($C581="","",VLOOKUP(基本登録情報!$C$7,登録データ!$I$3:$L$100,3,FALSE))</f>
        <v/>
      </c>
    </row>
    <row r="582" spans="9:9">
      <c r="I582" s="51" t="str">
        <f>IF($C582="","",VLOOKUP(基本登録情報!$C$7,登録データ!$I$3:$L$100,3,FALSE))</f>
        <v/>
      </c>
    </row>
    <row r="583" spans="9:9">
      <c r="I583" s="51" t="str">
        <f>IF($C583="","",VLOOKUP(基本登録情報!$C$7,登録データ!$I$3:$L$100,3,FALSE))</f>
        <v/>
      </c>
    </row>
    <row r="584" spans="9:9">
      <c r="I584" s="51" t="str">
        <f>IF($C584="","",VLOOKUP(基本登録情報!$C$7,登録データ!$I$3:$L$100,3,FALSE))</f>
        <v/>
      </c>
    </row>
    <row r="585" spans="9:9">
      <c r="I585" s="51" t="str">
        <f>IF($C585="","",VLOOKUP(基本登録情報!$C$7,登録データ!$I$3:$L$100,3,FALSE))</f>
        <v/>
      </c>
    </row>
    <row r="586" spans="9:9">
      <c r="I586" s="51" t="str">
        <f>IF($C586="","",VLOOKUP(基本登録情報!$C$7,登録データ!$I$3:$L$100,3,FALSE))</f>
        <v/>
      </c>
    </row>
    <row r="587" spans="9:9">
      <c r="I587" s="51" t="str">
        <f>IF($C587="","",VLOOKUP(基本登録情報!$C$7,登録データ!$I$3:$L$100,3,FALSE))</f>
        <v/>
      </c>
    </row>
    <row r="588" spans="9:9">
      <c r="I588" s="51" t="str">
        <f>IF($C588="","",VLOOKUP(基本登録情報!$C$7,登録データ!$I$3:$L$100,3,FALSE))</f>
        <v/>
      </c>
    </row>
    <row r="589" spans="9:9">
      <c r="I589" s="51" t="str">
        <f>IF($C589="","",VLOOKUP(基本登録情報!$C$7,登録データ!$I$3:$L$100,3,FALSE))</f>
        <v/>
      </c>
    </row>
    <row r="590" spans="9:9">
      <c r="I590" s="51" t="str">
        <f>IF($C590="","",VLOOKUP(基本登録情報!$C$7,登録データ!$I$3:$L$100,3,FALSE))</f>
        <v/>
      </c>
    </row>
    <row r="591" spans="9:9">
      <c r="I591" s="51" t="str">
        <f>IF($C591="","",VLOOKUP(基本登録情報!$C$7,登録データ!$I$3:$L$100,3,FALSE))</f>
        <v/>
      </c>
    </row>
    <row r="592" spans="9:9">
      <c r="I592" s="51" t="str">
        <f>IF($C592="","",VLOOKUP(基本登録情報!$C$7,登録データ!$I$3:$L$100,3,FALSE))</f>
        <v/>
      </c>
    </row>
    <row r="593" spans="9:9">
      <c r="I593" s="51" t="str">
        <f>IF($C593="","",VLOOKUP(基本登録情報!$C$7,登録データ!$I$3:$L$100,3,FALSE))</f>
        <v/>
      </c>
    </row>
    <row r="594" spans="9:9">
      <c r="I594" s="51" t="str">
        <f>IF($C594="","",VLOOKUP(基本登録情報!$C$7,登録データ!$I$3:$L$100,3,FALSE))</f>
        <v/>
      </c>
    </row>
    <row r="595" spans="9:9">
      <c r="I595" s="51" t="str">
        <f>IF($C595="","",VLOOKUP(基本登録情報!$C$7,登録データ!$I$3:$L$100,3,FALSE))</f>
        <v/>
      </c>
    </row>
    <row r="596" spans="9:9">
      <c r="I596" s="51" t="str">
        <f>IF($C596="","",VLOOKUP(基本登録情報!$C$7,登録データ!$I$3:$L$100,3,FALSE))</f>
        <v/>
      </c>
    </row>
    <row r="597" spans="9:9">
      <c r="I597" s="51" t="str">
        <f>IF($C597="","",VLOOKUP(基本登録情報!$C$7,登録データ!$I$3:$L$100,3,FALSE))</f>
        <v/>
      </c>
    </row>
    <row r="598" spans="9:9">
      <c r="I598" s="51" t="str">
        <f>IF($C598="","",VLOOKUP(基本登録情報!$C$7,登録データ!$I$3:$L$100,3,FALSE))</f>
        <v/>
      </c>
    </row>
    <row r="599" spans="9:9">
      <c r="I599" s="51" t="str">
        <f>IF($C599="","",VLOOKUP(基本登録情報!$C$7,登録データ!$I$3:$L$100,3,FALSE))</f>
        <v/>
      </c>
    </row>
    <row r="600" spans="9:9">
      <c r="I600" s="51" t="str">
        <f>IF($C600="","",VLOOKUP(基本登録情報!$C$7,登録データ!$I$3:$L$100,3,FALSE))</f>
        <v/>
      </c>
    </row>
    <row r="601" spans="9:9">
      <c r="I601" s="51" t="str">
        <f>IF($C601="","",VLOOKUP(基本登録情報!$C$7,登録データ!$I$3:$L$100,3,FALSE))</f>
        <v/>
      </c>
    </row>
    <row r="602" spans="9:9">
      <c r="I602" s="51" t="str">
        <f>IF($C602="","",VLOOKUP(基本登録情報!$C$7,登録データ!$I$3:$L$100,3,FALSE))</f>
        <v/>
      </c>
    </row>
    <row r="603" spans="9:9">
      <c r="I603" s="51" t="str">
        <f>IF($C603="","",VLOOKUP(基本登録情報!$C$7,登録データ!$I$3:$L$100,3,FALSE))</f>
        <v/>
      </c>
    </row>
    <row r="604" spans="9:9">
      <c r="I604" s="51" t="str">
        <f>IF($C604="","",VLOOKUP(基本登録情報!$C$7,登録データ!$I$3:$L$100,3,FALSE))</f>
        <v/>
      </c>
    </row>
    <row r="605" spans="9:9">
      <c r="I605" s="51" t="str">
        <f>IF($C605="","",VLOOKUP(基本登録情報!$C$7,登録データ!$I$3:$L$100,3,FALSE))</f>
        <v/>
      </c>
    </row>
    <row r="606" spans="9:9">
      <c r="I606" s="51" t="str">
        <f>IF($C606="","",VLOOKUP(基本登録情報!$C$7,登録データ!$I$3:$L$100,3,FALSE))</f>
        <v/>
      </c>
    </row>
    <row r="607" spans="9:9">
      <c r="I607" s="51" t="str">
        <f>IF($C607="","",VLOOKUP(基本登録情報!$C$7,登録データ!$I$3:$L$100,3,FALSE))</f>
        <v/>
      </c>
    </row>
    <row r="608" spans="9:9">
      <c r="I608" s="51" t="str">
        <f>IF($C608="","",VLOOKUP(基本登録情報!$C$7,登録データ!$I$3:$L$100,3,FALSE))</f>
        <v/>
      </c>
    </row>
    <row r="609" spans="9:9">
      <c r="I609" s="51" t="str">
        <f>IF($C609="","",VLOOKUP(基本登録情報!$C$7,登録データ!$I$3:$L$100,3,FALSE))</f>
        <v/>
      </c>
    </row>
    <row r="610" spans="9:9">
      <c r="I610" s="51" t="str">
        <f>IF($C610="","",VLOOKUP(基本登録情報!$C$7,登録データ!$I$3:$L$100,3,FALSE))</f>
        <v/>
      </c>
    </row>
    <row r="611" spans="9:9">
      <c r="I611" s="51" t="str">
        <f>IF($C611="","",VLOOKUP(基本登録情報!$C$7,登録データ!$I$3:$L$100,3,FALSE))</f>
        <v/>
      </c>
    </row>
    <row r="612" spans="9:9">
      <c r="I612" s="51" t="str">
        <f>IF($C612="","",VLOOKUP(基本登録情報!$C$7,登録データ!$I$3:$L$100,3,FALSE))</f>
        <v/>
      </c>
    </row>
    <row r="613" spans="9:9">
      <c r="I613" s="51" t="str">
        <f>IF($C613="","",VLOOKUP(基本登録情報!$C$7,登録データ!$I$3:$L$100,3,FALSE))</f>
        <v/>
      </c>
    </row>
    <row r="614" spans="9:9">
      <c r="I614" s="51" t="str">
        <f>IF($C614="","",VLOOKUP(基本登録情報!$C$7,登録データ!$I$3:$L$100,3,FALSE))</f>
        <v/>
      </c>
    </row>
    <row r="615" spans="9:9">
      <c r="I615" s="51" t="str">
        <f>IF($C615="","",VLOOKUP(基本登録情報!$C$7,登録データ!$I$3:$L$100,3,FALSE))</f>
        <v/>
      </c>
    </row>
    <row r="616" spans="9:9">
      <c r="I616" s="51" t="str">
        <f>IF($C616="","",VLOOKUP(基本登録情報!$C$7,登録データ!$I$3:$L$100,3,FALSE))</f>
        <v/>
      </c>
    </row>
    <row r="617" spans="9:9">
      <c r="I617" s="51" t="str">
        <f>IF($C617="","",VLOOKUP(基本登録情報!$C$7,登録データ!$I$3:$L$100,3,FALSE))</f>
        <v/>
      </c>
    </row>
    <row r="618" spans="9:9">
      <c r="I618" s="51" t="str">
        <f>IF($C618="","",VLOOKUP(基本登録情報!$C$7,登録データ!$I$3:$L$100,3,FALSE))</f>
        <v/>
      </c>
    </row>
    <row r="619" spans="9:9">
      <c r="I619" s="51" t="str">
        <f>IF($C619="","",VLOOKUP(基本登録情報!$C$7,登録データ!$I$3:$L$100,3,FALSE))</f>
        <v/>
      </c>
    </row>
    <row r="620" spans="9:9">
      <c r="I620" s="51" t="str">
        <f>IF($C620="","",VLOOKUP(基本登録情報!$C$7,登録データ!$I$3:$L$100,3,FALSE))</f>
        <v/>
      </c>
    </row>
    <row r="621" spans="9:9">
      <c r="I621" s="51" t="str">
        <f>IF($C621="","",VLOOKUP(基本登録情報!$C$7,登録データ!$I$3:$L$100,3,FALSE))</f>
        <v/>
      </c>
    </row>
    <row r="622" spans="9:9">
      <c r="I622" s="51" t="str">
        <f>IF($C622="","",VLOOKUP(基本登録情報!$C$7,登録データ!$I$3:$L$100,3,FALSE))</f>
        <v/>
      </c>
    </row>
    <row r="623" spans="9:9">
      <c r="I623" s="51" t="str">
        <f>IF($C623="","",VLOOKUP(基本登録情報!$C$7,登録データ!$I$3:$L$100,3,FALSE))</f>
        <v/>
      </c>
    </row>
    <row r="624" spans="9:9">
      <c r="I624" s="51" t="str">
        <f>IF($C624="","",VLOOKUP(基本登録情報!$C$7,登録データ!$I$3:$L$100,3,FALSE))</f>
        <v/>
      </c>
    </row>
    <row r="625" spans="9:9">
      <c r="I625" s="51" t="str">
        <f>IF($C625="","",VLOOKUP(基本登録情報!$C$7,登録データ!$I$3:$L$100,3,FALSE))</f>
        <v/>
      </c>
    </row>
    <row r="626" spans="9:9">
      <c r="I626" s="51" t="str">
        <f>IF($C626="","",VLOOKUP(基本登録情報!$C$7,登録データ!$I$3:$L$100,3,FALSE))</f>
        <v/>
      </c>
    </row>
    <row r="627" spans="9:9">
      <c r="I627" s="51" t="str">
        <f>IF($C627="","",VLOOKUP(基本登録情報!$C$7,登録データ!$I$3:$L$100,3,FALSE))</f>
        <v/>
      </c>
    </row>
    <row r="628" spans="9:9">
      <c r="I628" s="51" t="str">
        <f>IF($C628="","",VLOOKUP(基本登録情報!$C$7,登録データ!$I$3:$L$100,3,FALSE))</f>
        <v/>
      </c>
    </row>
    <row r="629" spans="9:9">
      <c r="I629" s="51" t="str">
        <f>IF($C629="","",VLOOKUP(基本登録情報!$C$7,登録データ!$I$3:$L$100,3,FALSE))</f>
        <v/>
      </c>
    </row>
    <row r="630" spans="9:9">
      <c r="I630" s="51" t="str">
        <f>IF($C630="","",VLOOKUP(基本登録情報!$C$7,登録データ!$I$3:$L$100,3,FALSE))</f>
        <v/>
      </c>
    </row>
    <row r="631" spans="9:9">
      <c r="I631" s="51" t="str">
        <f>IF($C631="","",VLOOKUP(基本登録情報!$C$7,登録データ!$I$3:$L$100,3,FALSE))</f>
        <v/>
      </c>
    </row>
    <row r="632" spans="9:9">
      <c r="I632" s="51" t="str">
        <f>IF($C632="","",VLOOKUP(基本登録情報!$C$7,登録データ!$I$3:$L$100,3,FALSE))</f>
        <v/>
      </c>
    </row>
    <row r="633" spans="9:9">
      <c r="I633" s="51" t="str">
        <f>IF($C633="","",VLOOKUP(基本登録情報!$C$7,登録データ!$I$3:$L$100,3,FALSE))</f>
        <v/>
      </c>
    </row>
    <row r="634" spans="9:9">
      <c r="I634" s="51" t="str">
        <f>IF($C634="","",VLOOKUP(基本登録情報!$C$7,登録データ!$I$3:$L$100,3,FALSE))</f>
        <v/>
      </c>
    </row>
    <row r="635" spans="9:9">
      <c r="I635" s="51" t="str">
        <f>IF($C635="","",VLOOKUP(基本登録情報!$C$7,登録データ!$I$3:$L$100,3,FALSE))</f>
        <v/>
      </c>
    </row>
    <row r="636" spans="9:9">
      <c r="I636" s="51" t="str">
        <f>IF($C636="","",VLOOKUP(基本登録情報!$C$7,登録データ!$I$3:$L$100,3,FALSE))</f>
        <v/>
      </c>
    </row>
    <row r="637" spans="9:9">
      <c r="I637" s="51" t="str">
        <f>IF($C637="","",VLOOKUP(基本登録情報!$C$7,登録データ!$I$3:$L$100,3,FALSE))</f>
        <v/>
      </c>
    </row>
    <row r="638" spans="9:9">
      <c r="I638" s="51" t="str">
        <f>IF($C638="","",VLOOKUP(基本登録情報!$C$7,登録データ!$I$3:$L$100,3,FALSE))</f>
        <v/>
      </c>
    </row>
    <row r="639" spans="9:9">
      <c r="I639" s="51" t="str">
        <f>IF($C639="","",VLOOKUP(基本登録情報!$C$7,登録データ!$I$3:$L$100,3,FALSE))</f>
        <v/>
      </c>
    </row>
    <row r="640" spans="9:9">
      <c r="I640" s="51" t="str">
        <f>IF($C640="","",VLOOKUP(基本登録情報!$C$7,登録データ!$I$3:$L$100,3,FALSE))</f>
        <v/>
      </c>
    </row>
    <row r="641" spans="9:9">
      <c r="I641" s="51" t="str">
        <f>IF($C641="","",VLOOKUP(基本登録情報!$C$7,登録データ!$I$3:$L$100,3,FALSE))</f>
        <v/>
      </c>
    </row>
    <row r="642" spans="9:9">
      <c r="I642" s="51" t="str">
        <f>IF($C642="","",VLOOKUP(基本登録情報!$C$7,登録データ!$I$3:$L$100,3,FALSE))</f>
        <v/>
      </c>
    </row>
    <row r="643" spans="9:9">
      <c r="I643" s="51" t="str">
        <f>IF($C643="","",VLOOKUP(基本登録情報!$C$7,登録データ!$I$3:$L$100,3,FALSE))</f>
        <v/>
      </c>
    </row>
    <row r="644" spans="9:9">
      <c r="I644" s="51" t="str">
        <f>IF($C644="","",VLOOKUP(基本登録情報!$C$7,登録データ!$I$3:$L$100,3,FALSE))</f>
        <v/>
      </c>
    </row>
    <row r="645" spans="9:9">
      <c r="I645" s="51" t="str">
        <f>IF($C645="","",VLOOKUP(基本登録情報!$C$7,登録データ!$I$3:$L$100,3,FALSE))</f>
        <v/>
      </c>
    </row>
    <row r="646" spans="9:9">
      <c r="I646" s="51" t="str">
        <f>IF($C646="","",VLOOKUP(基本登録情報!$C$7,登録データ!$I$3:$L$100,3,FALSE))</f>
        <v/>
      </c>
    </row>
    <row r="647" spans="9:9">
      <c r="I647" s="51" t="str">
        <f>IF($C647="","",VLOOKUP(基本登録情報!$C$7,登録データ!$I$3:$L$100,3,FALSE))</f>
        <v/>
      </c>
    </row>
    <row r="648" spans="9:9">
      <c r="I648" s="51" t="str">
        <f>IF($C648="","",VLOOKUP(基本登録情報!$C$7,登録データ!$I$3:$L$100,3,FALSE))</f>
        <v/>
      </c>
    </row>
    <row r="649" spans="9:9">
      <c r="I649" s="51" t="str">
        <f>IF($C649="","",VLOOKUP(基本登録情報!$C$7,登録データ!$I$3:$L$100,3,FALSE))</f>
        <v/>
      </c>
    </row>
    <row r="650" spans="9:9">
      <c r="I650" s="51" t="str">
        <f>IF($C650="","",VLOOKUP(基本登録情報!$C$7,登録データ!$I$3:$L$100,3,FALSE))</f>
        <v/>
      </c>
    </row>
    <row r="651" spans="9:9">
      <c r="I651" s="51" t="str">
        <f>IF($C651="","",VLOOKUP(基本登録情報!$C$7,登録データ!$I$3:$L$100,3,FALSE))</f>
        <v/>
      </c>
    </row>
    <row r="652" spans="9:9">
      <c r="I652" s="51" t="str">
        <f>IF($C652="","",VLOOKUP(基本登録情報!$C$7,登録データ!$I$3:$L$100,3,FALSE))</f>
        <v/>
      </c>
    </row>
    <row r="653" spans="9:9">
      <c r="I653" s="51" t="str">
        <f>IF($C653="","",VLOOKUP(基本登録情報!$C$7,登録データ!$I$3:$L$100,3,FALSE))</f>
        <v/>
      </c>
    </row>
    <row r="654" spans="9:9">
      <c r="I654" s="51" t="str">
        <f>IF($C654="","",VLOOKUP(基本登録情報!$C$7,登録データ!$I$3:$L$100,3,FALSE))</f>
        <v/>
      </c>
    </row>
    <row r="655" spans="9:9">
      <c r="I655" s="51" t="str">
        <f>IF($C655="","",VLOOKUP(基本登録情報!$C$7,登録データ!$I$3:$L$100,3,FALSE))</f>
        <v/>
      </c>
    </row>
    <row r="656" spans="9:9">
      <c r="I656" s="51" t="str">
        <f>IF($C656="","",VLOOKUP(基本登録情報!$C$7,登録データ!$I$3:$L$100,3,FALSE))</f>
        <v/>
      </c>
    </row>
    <row r="657" spans="9:9">
      <c r="I657" s="51" t="str">
        <f>IF($C657="","",VLOOKUP(基本登録情報!$C$7,登録データ!$I$3:$L$100,3,FALSE))</f>
        <v/>
      </c>
    </row>
    <row r="658" spans="9:9">
      <c r="I658" s="51" t="str">
        <f>IF($C658="","",VLOOKUP(基本登録情報!$C$7,登録データ!$I$3:$L$100,3,FALSE))</f>
        <v/>
      </c>
    </row>
    <row r="659" spans="9:9">
      <c r="I659" s="51" t="str">
        <f>IF($C659="","",VLOOKUP(基本登録情報!$C$7,登録データ!$I$3:$L$100,3,FALSE))</f>
        <v/>
      </c>
    </row>
    <row r="660" spans="9:9">
      <c r="I660" s="51" t="str">
        <f>IF($C660="","",VLOOKUP(基本登録情報!$C$7,登録データ!$I$3:$L$100,3,FALSE))</f>
        <v/>
      </c>
    </row>
    <row r="661" spans="9:9">
      <c r="I661" s="51" t="str">
        <f>IF($C661="","",VLOOKUP(基本登録情報!$C$7,登録データ!$I$3:$L$100,3,FALSE))</f>
        <v/>
      </c>
    </row>
    <row r="662" spans="9:9">
      <c r="I662" s="51" t="str">
        <f>IF($C662="","",VLOOKUP(基本登録情報!$C$7,登録データ!$I$3:$L$100,3,FALSE))</f>
        <v/>
      </c>
    </row>
    <row r="663" spans="9:9">
      <c r="I663" s="51" t="str">
        <f>IF($C663="","",VLOOKUP(基本登録情報!$C$7,登録データ!$I$3:$L$100,3,FALSE))</f>
        <v/>
      </c>
    </row>
    <row r="664" spans="9:9">
      <c r="I664" s="51" t="str">
        <f>IF($C664="","",VLOOKUP(基本登録情報!$C$7,登録データ!$I$3:$L$100,3,FALSE))</f>
        <v/>
      </c>
    </row>
    <row r="665" spans="9:9">
      <c r="I665" s="51" t="str">
        <f>IF($C665="","",VLOOKUP(基本登録情報!$C$7,登録データ!$I$3:$L$100,3,FALSE))</f>
        <v/>
      </c>
    </row>
    <row r="666" spans="9:9">
      <c r="I666" s="51" t="str">
        <f>IF($C666="","",VLOOKUP(基本登録情報!$C$7,登録データ!$I$3:$L$100,3,FALSE))</f>
        <v/>
      </c>
    </row>
    <row r="667" spans="9:9">
      <c r="I667" s="51" t="str">
        <f>IF($C667="","",VLOOKUP(基本登録情報!$C$7,登録データ!$I$3:$L$100,3,FALSE))</f>
        <v/>
      </c>
    </row>
    <row r="668" spans="9:9">
      <c r="I668" s="51" t="str">
        <f>IF($C668="","",VLOOKUP(基本登録情報!$C$7,登録データ!$I$3:$L$100,3,FALSE))</f>
        <v/>
      </c>
    </row>
    <row r="669" spans="9:9">
      <c r="I669" s="51" t="str">
        <f>IF($C669="","",VLOOKUP(基本登録情報!$C$7,登録データ!$I$3:$L$100,3,FALSE))</f>
        <v/>
      </c>
    </row>
    <row r="670" spans="9:9">
      <c r="I670" s="51" t="str">
        <f>IF($C670="","",VLOOKUP(基本登録情報!$C$7,登録データ!$I$3:$L$100,3,FALSE))</f>
        <v/>
      </c>
    </row>
    <row r="671" spans="9:9">
      <c r="I671" s="51" t="str">
        <f>IF($C671="","",VLOOKUP(基本登録情報!$C$7,登録データ!$I$3:$L$100,3,FALSE))</f>
        <v/>
      </c>
    </row>
    <row r="672" spans="9:9">
      <c r="I672" s="51" t="str">
        <f>IF($C672="","",VLOOKUP(基本登録情報!$C$7,登録データ!$I$3:$L$100,3,FALSE))</f>
        <v/>
      </c>
    </row>
    <row r="673" spans="9:9">
      <c r="I673" s="51" t="str">
        <f>IF($C673="","",VLOOKUP(基本登録情報!$C$7,登録データ!$I$3:$L$100,3,FALSE))</f>
        <v/>
      </c>
    </row>
    <row r="674" spans="9:9">
      <c r="I674" s="51" t="str">
        <f>IF($C674="","",VLOOKUP(基本登録情報!$C$7,登録データ!$I$3:$L$100,3,FALSE))</f>
        <v/>
      </c>
    </row>
    <row r="675" spans="9:9">
      <c r="I675" s="51" t="str">
        <f>IF($C675="","",VLOOKUP(基本登録情報!$C$7,登録データ!$I$3:$L$100,3,FALSE))</f>
        <v/>
      </c>
    </row>
    <row r="676" spans="9:9">
      <c r="I676" s="51" t="str">
        <f>IF($C676="","",VLOOKUP(基本登録情報!$C$7,登録データ!$I$3:$L$100,3,FALSE))</f>
        <v/>
      </c>
    </row>
    <row r="677" spans="9:9">
      <c r="I677" s="51" t="str">
        <f>IF($C677="","",VLOOKUP(基本登録情報!$C$7,登録データ!$I$3:$L$100,3,FALSE))</f>
        <v/>
      </c>
    </row>
    <row r="678" spans="9:9">
      <c r="I678" s="51" t="str">
        <f>IF($C678="","",VLOOKUP(基本登録情報!$C$7,登録データ!$I$3:$L$100,3,FALSE))</f>
        <v/>
      </c>
    </row>
    <row r="679" spans="9:9">
      <c r="I679" s="51" t="str">
        <f>IF($C679="","",VLOOKUP(基本登録情報!$C$7,登録データ!$I$3:$L$100,3,FALSE))</f>
        <v/>
      </c>
    </row>
    <row r="680" spans="9:9">
      <c r="I680" s="51" t="str">
        <f>IF($C680="","",VLOOKUP(基本登録情報!$C$7,登録データ!$I$3:$L$100,3,FALSE))</f>
        <v/>
      </c>
    </row>
    <row r="681" spans="9:9">
      <c r="I681" s="51" t="str">
        <f>IF($C681="","",VLOOKUP(基本登録情報!$C$7,登録データ!$I$3:$L$100,3,FALSE))</f>
        <v/>
      </c>
    </row>
    <row r="682" spans="9:9">
      <c r="I682" s="51" t="str">
        <f>IF($C682="","",VLOOKUP(基本登録情報!$C$7,登録データ!$I$3:$L$100,3,FALSE))</f>
        <v/>
      </c>
    </row>
    <row r="683" spans="9:9">
      <c r="I683" s="51" t="str">
        <f>IF($C683="","",VLOOKUP(基本登録情報!$C$7,登録データ!$I$3:$L$100,3,FALSE))</f>
        <v/>
      </c>
    </row>
    <row r="684" spans="9:9">
      <c r="I684" s="51" t="str">
        <f>IF($C684="","",VLOOKUP(基本登録情報!$C$7,登録データ!$I$3:$L$100,3,FALSE))</f>
        <v/>
      </c>
    </row>
    <row r="685" spans="9:9">
      <c r="I685" s="51" t="str">
        <f>IF($C685="","",VLOOKUP(基本登録情報!$C$7,登録データ!$I$3:$L$100,3,FALSE))</f>
        <v/>
      </c>
    </row>
    <row r="686" spans="9:9">
      <c r="I686" s="51" t="str">
        <f>IF($C686="","",VLOOKUP(基本登録情報!$C$7,登録データ!$I$3:$L$100,3,FALSE))</f>
        <v/>
      </c>
    </row>
    <row r="687" spans="9:9">
      <c r="I687" s="51" t="str">
        <f>IF($C687="","",VLOOKUP(基本登録情報!$C$7,登録データ!$I$3:$L$100,3,FALSE))</f>
        <v/>
      </c>
    </row>
    <row r="688" spans="9:9">
      <c r="I688" s="51" t="str">
        <f>IF($C688="","",VLOOKUP(基本登録情報!$C$7,登録データ!$I$3:$L$100,3,FALSE))</f>
        <v/>
      </c>
    </row>
    <row r="689" spans="9:9">
      <c r="I689" s="51" t="str">
        <f>IF($C689="","",VLOOKUP(基本登録情報!$C$7,登録データ!$I$3:$L$100,3,FALSE))</f>
        <v/>
      </c>
    </row>
    <row r="690" spans="9:9">
      <c r="I690" s="51" t="str">
        <f>IF($C690="","",VLOOKUP(基本登録情報!$C$7,登録データ!$I$3:$L$100,3,FALSE))</f>
        <v/>
      </c>
    </row>
    <row r="691" spans="9:9">
      <c r="I691" s="51" t="str">
        <f>IF($C691="","",VLOOKUP(基本登録情報!$C$7,登録データ!$I$3:$L$100,3,FALSE))</f>
        <v/>
      </c>
    </row>
    <row r="692" spans="9:9">
      <c r="I692" s="51" t="str">
        <f>IF($C692="","",VLOOKUP(基本登録情報!$C$7,登録データ!$I$3:$L$65,3,FALSE))</f>
        <v/>
      </c>
    </row>
    <row r="693" spans="9:9">
      <c r="I693" s="51" t="str">
        <f>IF($C693="","",VLOOKUP(基本登録情報!$C$7,登録データ!$I$3:$L$65,3,FALSE))</f>
        <v/>
      </c>
    </row>
    <row r="694" spans="9:9">
      <c r="I694" s="51" t="str">
        <f>IF($C694="","",VLOOKUP(基本登録情報!$C$7,登録データ!$I$3:$L$65,3,FALSE))</f>
        <v/>
      </c>
    </row>
    <row r="695" spans="9:9">
      <c r="I695" s="51" t="str">
        <f>IF($C695="","",VLOOKUP(基本登録情報!$C$7,登録データ!$I$3:$L$65,3,FALSE))</f>
        <v/>
      </c>
    </row>
    <row r="696" spans="9:9">
      <c r="I696" s="51" t="str">
        <f>IF($C696="","",VLOOKUP(基本登録情報!$C$7,登録データ!$I$3:$L$65,3,FALSE))</f>
        <v/>
      </c>
    </row>
    <row r="697" spans="9:9">
      <c r="I697" s="51" t="str">
        <f>IF($C697="","",VLOOKUP(基本登録情報!$C$7,登録データ!$I$3:$L$65,3,FALSE))</f>
        <v/>
      </c>
    </row>
    <row r="698" spans="9:9">
      <c r="I698" s="51" t="str">
        <f>IF($C698="","",VLOOKUP(基本登録情報!$C$7,登録データ!$I$3:$L$65,3,FALSE))</f>
        <v/>
      </c>
    </row>
    <row r="699" spans="9:9">
      <c r="I699" s="51" t="str">
        <f>IF($C699="","",VLOOKUP(基本登録情報!$C$7,登録データ!$I$3:$L$65,3,FALSE))</f>
        <v/>
      </c>
    </row>
    <row r="700" spans="9:9">
      <c r="I700" s="51" t="str">
        <f>IF($C700="","",VLOOKUP(基本登録情報!$C$7,登録データ!$I$3:$L$65,3,FALSE))</f>
        <v/>
      </c>
    </row>
    <row r="701" spans="9:9">
      <c r="I701" s="51" t="str">
        <f>IF($C701="","",VLOOKUP(基本登録情報!$C$7,登録データ!$I$3:$L$65,3,FALSE))</f>
        <v/>
      </c>
    </row>
    <row r="702" spans="9:9">
      <c r="I702" s="51" t="str">
        <f>IF($C702="","",VLOOKUP(基本登録情報!$C$7,登録データ!$I$3:$L$65,3,FALSE))</f>
        <v/>
      </c>
    </row>
    <row r="703" spans="9:9">
      <c r="I703" s="51" t="str">
        <f>IF($C703="","",VLOOKUP(基本登録情報!$C$7,登録データ!$I$3:$L$65,3,FALSE))</f>
        <v/>
      </c>
    </row>
    <row r="704" spans="9:9">
      <c r="I704" s="51" t="str">
        <f>IF($C704="","",VLOOKUP(基本登録情報!$C$7,登録データ!$I$3:$L$65,3,FALSE))</f>
        <v/>
      </c>
    </row>
    <row r="705" spans="9:9">
      <c r="I705" s="51" t="str">
        <f>IF($C705="","",VLOOKUP(基本登録情報!$C$7,登録データ!$I$3:$L$65,3,FALSE))</f>
        <v/>
      </c>
    </row>
    <row r="706" spans="9:9">
      <c r="I706" s="51" t="str">
        <f>IF($C706="","",VLOOKUP(基本登録情報!$C$7,登録データ!$I$3:$L$65,3,FALSE))</f>
        <v/>
      </c>
    </row>
    <row r="707" spans="9:9">
      <c r="I707" s="51" t="str">
        <f>IF($C707="","",VLOOKUP(基本登録情報!$C$7,登録データ!$I$3:$L$65,3,FALSE))</f>
        <v/>
      </c>
    </row>
    <row r="708" spans="9:9">
      <c r="I708" s="51" t="str">
        <f>IF($C708="","",VLOOKUP(基本登録情報!$C$7,登録データ!$I$3:$L$65,3,FALSE))</f>
        <v/>
      </c>
    </row>
    <row r="709" spans="9:9">
      <c r="I709" s="51" t="str">
        <f>IF($C709="","",VLOOKUP(基本登録情報!$C$7,登録データ!$I$3:$L$65,3,FALSE))</f>
        <v/>
      </c>
    </row>
    <row r="710" spans="9:9">
      <c r="I710" s="51" t="str">
        <f>IF($C710="","",VLOOKUP(基本登録情報!$C$7,登録データ!$I$3:$L$65,3,FALSE))</f>
        <v/>
      </c>
    </row>
    <row r="711" spans="9:9">
      <c r="I711" s="51" t="str">
        <f>IF($C711="","",VLOOKUP(基本登録情報!$C$7,登録データ!$I$3:$L$65,3,FALSE))</f>
        <v/>
      </c>
    </row>
    <row r="712" spans="9:9">
      <c r="I712" s="51" t="str">
        <f>IF($C712="","",VLOOKUP(基本登録情報!$C$7,登録データ!$I$3:$L$65,3,FALSE))</f>
        <v/>
      </c>
    </row>
    <row r="713" spans="9:9">
      <c r="I713" s="51" t="str">
        <f>IF($C713="","",VLOOKUP(基本登録情報!$C$7,登録データ!$I$3:$L$65,3,FALSE))</f>
        <v/>
      </c>
    </row>
    <row r="714" spans="9:9">
      <c r="I714" s="51" t="str">
        <f>IF($C714="","",VLOOKUP(基本登録情報!$C$7,登録データ!$I$3:$L$65,3,FALSE))</f>
        <v/>
      </c>
    </row>
    <row r="715" spans="9:9">
      <c r="I715" s="51" t="str">
        <f>IF($C715="","",VLOOKUP(基本登録情報!$C$7,登録データ!$I$3:$L$65,3,FALSE))</f>
        <v/>
      </c>
    </row>
    <row r="716" spans="9:9">
      <c r="I716" s="51" t="str">
        <f>IF($C716="","",VLOOKUP(基本登録情報!$C$7,登録データ!$I$3:$L$65,3,FALSE))</f>
        <v/>
      </c>
    </row>
    <row r="717" spans="9:9">
      <c r="I717" s="51" t="str">
        <f>IF($C717="","",VLOOKUP(基本登録情報!$C$7,登録データ!$I$3:$L$65,3,FALSE))</f>
        <v/>
      </c>
    </row>
    <row r="718" spans="9:9">
      <c r="I718" s="51" t="str">
        <f>IF($C718="","",VLOOKUP(基本登録情報!$C$7,登録データ!$I$3:$L$65,3,FALSE))</f>
        <v/>
      </c>
    </row>
    <row r="719" spans="9:9">
      <c r="I719" s="51" t="str">
        <f>IF($C719="","",VLOOKUP(基本登録情報!$C$7,登録データ!$I$3:$L$65,3,FALSE))</f>
        <v/>
      </c>
    </row>
    <row r="720" spans="9:9">
      <c r="I720" s="51" t="str">
        <f>IF($C720="","",VLOOKUP(基本登録情報!$C$7,登録データ!$I$3:$L$65,3,FALSE))</f>
        <v/>
      </c>
    </row>
    <row r="721" spans="9:9">
      <c r="I721" s="51" t="str">
        <f>IF($C721="","",VLOOKUP(基本登録情報!$C$7,登録データ!$I$3:$L$65,3,FALSE))</f>
        <v/>
      </c>
    </row>
    <row r="722" spans="9:9">
      <c r="I722" s="51" t="str">
        <f>IF($C722="","",VLOOKUP(基本登録情報!$C$7,登録データ!$I$3:$L$65,3,FALSE))</f>
        <v/>
      </c>
    </row>
    <row r="723" spans="9:9">
      <c r="I723" s="51" t="str">
        <f>IF($C723="","",VLOOKUP(基本登録情報!$C$7,登録データ!$I$3:$L$65,3,FALSE))</f>
        <v/>
      </c>
    </row>
    <row r="724" spans="9:9">
      <c r="I724" s="51" t="str">
        <f>IF($C724="","",VLOOKUP(基本登録情報!$C$7,登録データ!$I$3:$L$65,3,FALSE))</f>
        <v/>
      </c>
    </row>
    <row r="725" spans="9:9">
      <c r="I725" s="51" t="str">
        <f>IF($C725="","",VLOOKUP(基本登録情報!$C$7,登録データ!$I$3:$L$65,3,FALSE))</f>
        <v/>
      </c>
    </row>
    <row r="726" spans="9:9">
      <c r="I726" s="51" t="str">
        <f>IF($C726="","",VLOOKUP(基本登録情報!$C$7,登録データ!$I$3:$L$65,3,FALSE))</f>
        <v/>
      </c>
    </row>
    <row r="727" spans="9:9">
      <c r="I727" s="51" t="str">
        <f>IF($C727="","",VLOOKUP(基本登録情報!$C$7,登録データ!$I$3:$L$65,3,FALSE))</f>
        <v/>
      </c>
    </row>
    <row r="728" spans="9:9">
      <c r="I728" s="51" t="str">
        <f>IF($C728="","",VLOOKUP(基本登録情報!$C$7,登録データ!$I$3:$L$65,3,FALSE))</f>
        <v/>
      </c>
    </row>
    <row r="729" spans="9:9">
      <c r="I729" s="51" t="str">
        <f>IF($C729="","",VLOOKUP(基本登録情報!$C$7,登録データ!$I$3:$L$65,3,FALSE))</f>
        <v/>
      </c>
    </row>
    <row r="730" spans="9:9">
      <c r="I730" s="51" t="str">
        <f>IF($C730="","",VLOOKUP(基本登録情報!$C$7,登録データ!$I$3:$L$65,3,FALSE))</f>
        <v/>
      </c>
    </row>
    <row r="731" spans="9:9">
      <c r="I731" s="51" t="str">
        <f>IF($C731="","",VLOOKUP(基本登録情報!$C$7,登録データ!$I$3:$L$65,3,FALSE))</f>
        <v/>
      </c>
    </row>
    <row r="732" spans="9:9">
      <c r="I732" s="51" t="str">
        <f>IF($C732="","",VLOOKUP(基本登録情報!$C$7,登録データ!$I$3:$L$65,3,FALSE))</f>
        <v/>
      </c>
    </row>
    <row r="733" spans="9:9">
      <c r="I733" s="51" t="str">
        <f>IF($C733="","",VLOOKUP(基本登録情報!$C$7,登録データ!$I$3:$L$65,3,FALSE))</f>
        <v/>
      </c>
    </row>
    <row r="734" spans="9:9">
      <c r="I734" s="51" t="str">
        <f>IF($C734="","",VLOOKUP(基本登録情報!$C$7,登録データ!$I$3:$L$65,3,FALSE))</f>
        <v/>
      </c>
    </row>
    <row r="735" spans="9:9">
      <c r="I735" s="51" t="str">
        <f>IF($C735="","",VLOOKUP(基本登録情報!$C$7,登録データ!$I$3:$L$65,3,FALSE))</f>
        <v/>
      </c>
    </row>
    <row r="736" spans="9:9">
      <c r="I736" s="51" t="str">
        <f>IF($C736="","",VLOOKUP(基本登録情報!$C$7,登録データ!$I$3:$L$65,3,FALSE))</f>
        <v/>
      </c>
    </row>
    <row r="737" spans="9:9">
      <c r="I737" s="51" t="str">
        <f>IF($C737="","",VLOOKUP(基本登録情報!$C$7,登録データ!$I$3:$L$65,3,FALSE))</f>
        <v/>
      </c>
    </row>
    <row r="738" spans="9:9">
      <c r="I738" s="51" t="str">
        <f>IF($C738="","",VLOOKUP(基本登録情報!$C$7,登録データ!$I$3:$L$65,3,FALSE))</f>
        <v/>
      </c>
    </row>
    <row r="739" spans="9:9">
      <c r="I739" s="51" t="str">
        <f>IF($C739="","",VLOOKUP(基本登録情報!$C$7,登録データ!$I$3:$L$65,3,FALSE))</f>
        <v/>
      </c>
    </row>
    <row r="740" spans="9:9">
      <c r="I740" s="51" t="str">
        <f>IF($C740="","",VLOOKUP(基本登録情報!$C$7,登録データ!$I$3:$L$65,3,FALSE))</f>
        <v/>
      </c>
    </row>
    <row r="741" spans="9:9">
      <c r="I741" s="51" t="str">
        <f>IF($C741="","",VLOOKUP(基本登録情報!$C$7,登録データ!$I$3:$L$65,3,FALSE))</f>
        <v/>
      </c>
    </row>
    <row r="742" spans="9:9">
      <c r="I742" s="51" t="str">
        <f>IF($C742="","",VLOOKUP(基本登録情報!$C$7,登録データ!$I$3:$L$65,3,FALSE))</f>
        <v/>
      </c>
    </row>
    <row r="743" spans="9:9">
      <c r="I743" s="51" t="str">
        <f>IF($C743="","",VLOOKUP(基本登録情報!$C$7,登録データ!$I$3:$L$65,3,FALSE))</f>
        <v/>
      </c>
    </row>
    <row r="744" spans="9:9">
      <c r="I744" s="51" t="str">
        <f>IF($C744="","",VLOOKUP(基本登録情報!$C$7,登録データ!$I$3:$L$65,3,FALSE))</f>
        <v/>
      </c>
    </row>
    <row r="745" spans="9:9">
      <c r="I745" s="51" t="str">
        <f>IF($C745="","",VLOOKUP(基本登録情報!$C$7,登録データ!$I$3:$L$65,3,FALSE))</f>
        <v/>
      </c>
    </row>
    <row r="746" spans="9:9">
      <c r="I746" s="51" t="str">
        <f>IF($C746="","",VLOOKUP(基本登録情報!$C$7,登録データ!$I$3:$L$65,3,FALSE))</f>
        <v/>
      </c>
    </row>
    <row r="747" spans="9:9">
      <c r="I747" s="51" t="str">
        <f>IF($C747="","",VLOOKUP(基本登録情報!$C$7,登録データ!$I$3:$L$65,3,FALSE))</f>
        <v/>
      </c>
    </row>
    <row r="748" spans="9:9">
      <c r="I748" s="51" t="str">
        <f>IF($C748="","",VLOOKUP(基本登録情報!$C$7,登録データ!$I$3:$L$65,3,FALSE))</f>
        <v/>
      </c>
    </row>
    <row r="749" spans="9:9">
      <c r="I749" s="51" t="str">
        <f>IF($C749="","",VLOOKUP(基本登録情報!$C$7,登録データ!$I$3:$L$65,3,FALSE))</f>
        <v/>
      </c>
    </row>
    <row r="750" spans="9:9">
      <c r="I750" s="51" t="str">
        <f>IF($C750="","",VLOOKUP(基本登録情報!$C$7,登録データ!$I$3:$L$65,3,FALSE))</f>
        <v/>
      </c>
    </row>
    <row r="751" spans="9:9">
      <c r="I751" s="51" t="str">
        <f>IF($C751="","",VLOOKUP(基本登録情報!$C$7,登録データ!$I$3:$L$65,3,FALSE))</f>
        <v/>
      </c>
    </row>
    <row r="752" spans="9:9">
      <c r="I752" s="51" t="str">
        <f>IF($C752="","",VLOOKUP(基本登録情報!$C$7,登録データ!$I$3:$L$65,3,FALSE))</f>
        <v/>
      </c>
    </row>
    <row r="753" spans="9:9">
      <c r="I753" s="51" t="str">
        <f>IF($C753="","",VLOOKUP(基本登録情報!$C$7,登録データ!$I$3:$L$65,3,FALSE))</f>
        <v/>
      </c>
    </row>
    <row r="754" spans="9:9">
      <c r="I754" s="51" t="str">
        <f>IF($C754="","",VLOOKUP(基本登録情報!$C$7,登録データ!$I$3:$L$65,3,FALSE))</f>
        <v/>
      </c>
    </row>
    <row r="755" spans="9:9">
      <c r="I755" s="51" t="str">
        <f>IF($C755="","",VLOOKUP(基本登録情報!$C$7,登録データ!$I$3:$L$65,3,FALSE))</f>
        <v/>
      </c>
    </row>
    <row r="756" spans="9:9">
      <c r="I756" s="51" t="str">
        <f>IF($C756="","",VLOOKUP(基本登録情報!$C$7,登録データ!$I$3:$L$65,3,FALSE))</f>
        <v/>
      </c>
    </row>
    <row r="757" spans="9:9">
      <c r="I757" s="51" t="str">
        <f>IF($C757="","",VLOOKUP(基本登録情報!$C$7,登録データ!$I$3:$L$65,3,FALSE))</f>
        <v/>
      </c>
    </row>
    <row r="758" spans="9:9">
      <c r="I758" s="51" t="str">
        <f>IF($C758="","",VLOOKUP(基本登録情報!$C$7,登録データ!$I$3:$L$65,3,FALSE))</f>
        <v/>
      </c>
    </row>
    <row r="759" spans="9:9">
      <c r="I759" s="51" t="str">
        <f>IF($C759="","",VLOOKUP(基本登録情報!$C$7,登録データ!$I$3:$L$65,3,FALSE))</f>
        <v/>
      </c>
    </row>
    <row r="760" spans="9:9">
      <c r="I760" s="51" t="str">
        <f>IF($C760="","",VLOOKUP(基本登録情報!$C$7,登録データ!$I$3:$L$65,3,FALSE))</f>
        <v/>
      </c>
    </row>
    <row r="761" spans="9:9">
      <c r="I761" s="51" t="str">
        <f>IF($C761="","",VLOOKUP(基本登録情報!$C$7,登録データ!$I$3:$L$65,3,FALSE))</f>
        <v/>
      </c>
    </row>
    <row r="762" spans="9:9">
      <c r="I762" s="51" t="str">
        <f>IF($C762="","",VLOOKUP(基本登録情報!$C$7,登録データ!$I$3:$L$65,3,FALSE))</f>
        <v/>
      </c>
    </row>
    <row r="763" spans="9:9">
      <c r="I763" s="51" t="str">
        <f>IF($C763="","",VLOOKUP(基本登録情報!$C$7,登録データ!$I$3:$L$65,3,FALSE))</f>
        <v/>
      </c>
    </row>
    <row r="764" spans="9:9">
      <c r="I764" s="51" t="str">
        <f>IF($C764="","",VLOOKUP(基本登録情報!$C$7,登録データ!$I$3:$L$65,3,FALSE))</f>
        <v/>
      </c>
    </row>
    <row r="765" spans="9:9">
      <c r="I765" s="51" t="str">
        <f>IF($C765="","",VLOOKUP(基本登録情報!$C$7,登録データ!$I$3:$L$65,3,FALSE))</f>
        <v/>
      </c>
    </row>
    <row r="766" spans="9:9">
      <c r="I766" s="51" t="str">
        <f>IF($C766="","",VLOOKUP(基本登録情報!$C$7,登録データ!$I$3:$L$65,3,FALSE))</f>
        <v/>
      </c>
    </row>
    <row r="767" spans="9:9">
      <c r="I767" s="51" t="str">
        <f>IF($C767="","",VLOOKUP(基本登録情報!$C$7,登録データ!$I$3:$L$65,3,FALSE))</f>
        <v/>
      </c>
    </row>
    <row r="768" spans="9:9">
      <c r="I768" s="51" t="str">
        <f>IF($C768="","",VLOOKUP(基本登録情報!$C$7,登録データ!$I$3:$L$65,3,FALSE))</f>
        <v/>
      </c>
    </row>
    <row r="769" spans="9:9">
      <c r="I769" s="51" t="str">
        <f>IF($C769="","",VLOOKUP(基本登録情報!$C$7,登録データ!$I$3:$L$65,3,FALSE))</f>
        <v/>
      </c>
    </row>
    <row r="770" spans="9:9">
      <c r="I770" s="51" t="str">
        <f>IF($C770="","",VLOOKUP(基本登録情報!$C$7,登録データ!$I$3:$L$65,3,FALSE))</f>
        <v/>
      </c>
    </row>
    <row r="771" spans="9:9">
      <c r="I771" s="51" t="str">
        <f>IF($C771="","",VLOOKUP(基本登録情報!$C$7,登録データ!$I$3:$L$65,3,FALSE))</f>
        <v/>
      </c>
    </row>
    <row r="772" spans="9:9">
      <c r="I772" s="51" t="str">
        <f>IF($C772="","",VLOOKUP(基本登録情報!$C$7,登録データ!$I$3:$L$65,3,FALSE))</f>
        <v/>
      </c>
    </row>
    <row r="773" spans="9:9">
      <c r="I773" s="51" t="str">
        <f>IF($C773="","",VLOOKUP(基本登録情報!$C$7,登録データ!$I$3:$L$65,3,FALSE))</f>
        <v/>
      </c>
    </row>
    <row r="774" spans="9:9">
      <c r="I774" s="51" t="str">
        <f>IF($C774="","",VLOOKUP(基本登録情報!$C$7,登録データ!$I$3:$L$65,3,FALSE))</f>
        <v/>
      </c>
    </row>
    <row r="775" spans="9:9">
      <c r="I775" s="51" t="str">
        <f>IF($C775="","",VLOOKUP(基本登録情報!$C$7,登録データ!$I$3:$L$65,3,FALSE))</f>
        <v/>
      </c>
    </row>
    <row r="776" spans="9:9">
      <c r="I776" s="51" t="str">
        <f>IF($C776="","",VLOOKUP(基本登録情報!$C$7,登録データ!$I$3:$L$65,3,FALSE))</f>
        <v/>
      </c>
    </row>
    <row r="777" spans="9:9">
      <c r="I777" s="51" t="str">
        <f>IF($C777="","",VLOOKUP(基本登録情報!$C$7,登録データ!$I$3:$L$65,3,FALSE))</f>
        <v/>
      </c>
    </row>
    <row r="778" spans="9:9">
      <c r="I778" s="51" t="str">
        <f>IF($C778="","",VLOOKUP(基本登録情報!$C$7,登録データ!$I$3:$L$65,3,FALSE))</f>
        <v/>
      </c>
    </row>
    <row r="779" spans="9:9">
      <c r="I779" s="51" t="str">
        <f>IF($C779="","",VLOOKUP(基本登録情報!$C$7,登録データ!$I$3:$L$65,3,FALSE))</f>
        <v/>
      </c>
    </row>
    <row r="780" spans="9:9">
      <c r="I780" s="51" t="str">
        <f>IF($C780="","",VLOOKUP(基本登録情報!$C$7,登録データ!$I$3:$L$65,3,FALSE))</f>
        <v/>
      </c>
    </row>
    <row r="781" spans="9:9">
      <c r="I781" s="51" t="str">
        <f>IF($C781="","",VLOOKUP(基本登録情報!$C$7,登録データ!$I$3:$L$65,3,FALSE))</f>
        <v/>
      </c>
    </row>
    <row r="782" spans="9:9">
      <c r="I782" s="51" t="str">
        <f>IF($C782="","",VLOOKUP(基本登録情報!$C$7,登録データ!$I$3:$L$65,3,FALSE))</f>
        <v/>
      </c>
    </row>
    <row r="783" spans="9:9">
      <c r="I783" s="51" t="str">
        <f>IF($C783="","",VLOOKUP(基本登録情報!$C$7,登録データ!$I$3:$L$65,3,FALSE))</f>
        <v/>
      </c>
    </row>
    <row r="784" spans="9:9">
      <c r="I784" s="51" t="str">
        <f>IF($C784="","",VLOOKUP(基本登録情報!$C$7,登録データ!$I$3:$L$65,3,FALSE))</f>
        <v/>
      </c>
    </row>
    <row r="785" spans="9:9">
      <c r="I785" s="51" t="str">
        <f>IF($C785="","",VLOOKUP(基本登録情報!$C$7,登録データ!$I$3:$L$65,3,FALSE))</f>
        <v/>
      </c>
    </row>
    <row r="786" spans="9:9">
      <c r="I786" s="51" t="str">
        <f>IF($C786="","",VLOOKUP(基本登録情報!$C$7,登録データ!$I$3:$L$65,3,FALSE))</f>
        <v/>
      </c>
    </row>
    <row r="787" spans="9:9">
      <c r="I787" s="51" t="str">
        <f>IF($C787="","",VLOOKUP(基本登録情報!$C$7,登録データ!$I$3:$L$65,3,FALSE))</f>
        <v/>
      </c>
    </row>
    <row r="788" spans="9:9">
      <c r="I788" s="51" t="str">
        <f>IF($C788="","",VLOOKUP(基本登録情報!$C$7,登録データ!$I$3:$L$65,3,FALSE))</f>
        <v/>
      </c>
    </row>
    <row r="789" spans="9:9">
      <c r="I789" s="51" t="str">
        <f>IF($C789="","",VLOOKUP(基本登録情報!$C$7,登録データ!$I$3:$L$65,3,FALSE))</f>
        <v/>
      </c>
    </row>
    <row r="790" spans="9:9">
      <c r="I790" s="51" t="str">
        <f>IF($C790="","",VLOOKUP(基本登録情報!$C$7,登録データ!$I$3:$L$65,3,FALSE))</f>
        <v/>
      </c>
    </row>
    <row r="791" spans="9:9">
      <c r="I791" s="51" t="str">
        <f>IF($C791="","",VLOOKUP(基本登録情報!$C$7,登録データ!$I$3:$L$65,3,FALSE))</f>
        <v/>
      </c>
    </row>
    <row r="792" spans="9:9">
      <c r="I792" s="51" t="str">
        <f>IF($C792="","",VLOOKUP(基本登録情報!$C$7,登録データ!$I$3:$L$65,3,FALSE))</f>
        <v/>
      </c>
    </row>
    <row r="793" spans="9:9">
      <c r="I793" s="51" t="str">
        <f>IF($C793="","",VLOOKUP(基本登録情報!$C$7,登録データ!$I$3:$L$65,3,FALSE))</f>
        <v/>
      </c>
    </row>
    <row r="794" spans="9:9">
      <c r="I794" s="51" t="str">
        <f>IF($C794="","",VLOOKUP(基本登録情報!$C$7,登録データ!$I$3:$L$65,3,FALSE))</f>
        <v/>
      </c>
    </row>
    <row r="795" spans="9:9">
      <c r="I795" s="51" t="str">
        <f>IF($C795="","",VLOOKUP(基本登録情報!$C$7,登録データ!$I$3:$L$65,3,FALSE))</f>
        <v/>
      </c>
    </row>
    <row r="796" spans="9:9">
      <c r="I796" s="51" t="str">
        <f>IF($C796="","",VLOOKUP(基本登録情報!$C$7,登録データ!$I$3:$L$65,3,FALSE))</f>
        <v/>
      </c>
    </row>
    <row r="797" spans="9:9">
      <c r="I797" s="51" t="str">
        <f>IF($C797="","",VLOOKUP(基本登録情報!$C$7,登録データ!$I$3:$L$65,3,FALSE))</f>
        <v/>
      </c>
    </row>
    <row r="798" spans="9:9">
      <c r="I798" s="51" t="str">
        <f>IF($C798="","",VLOOKUP(基本登録情報!$C$7,登録データ!$I$3:$L$65,3,FALSE))</f>
        <v/>
      </c>
    </row>
    <row r="799" spans="9:9">
      <c r="I799" s="51" t="str">
        <f>IF($C799="","",VLOOKUP(基本登録情報!$C$7,登録データ!$I$3:$L$65,3,FALSE))</f>
        <v/>
      </c>
    </row>
    <row r="800" spans="9:9">
      <c r="I800" s="51" t="str">
        <f>IF($C800="","",VLOOKUP(基本登録情報!$C$7,登録データ!$I$3:$L$65,3,FALSE))</f>
        <v/>
      </c>
    </row>
    <row r="801" spans="9:9">
      <c r="I801" s="51" t="str">
        <f>IF($C801="","",VLOOKUP(基本登録情報!$C$7,登録データ!$I$3:$L$65,3,FALSE))</f>
        <v/>
      </c>
    </row>
    <row r="802" spans="9:9">
      <c r="I802" s="51" t="str">
        <f>IF($C802="","",VLOOKUP(基本登録情報!$C$7,登録データ!$I$3:$L$65,3,FALSE))</f>
        <v/>
      </c>
    </row>
    <row r="803" spans="9:9">
      <c r="I803" s="51" t="str">
        <f>IF($C803="","",VLOOKUP(基本登録情報!$C$7,登録データ!$I$3:$L$65,3,FALSE))</f>
        <v/>
      </c>
    </row>
    <row r="804" spans="9:9">
      <c r="I804" s="51" t="str">
        <f>IF($C804="","",VLOOKUP(基本登録情報!$C$7,登録データ!$I$3:$L$65,3,FALSE))</f>
        <v/>
      </c>
    </row>
    <row r="805" spans="9:9">
      <c r="I805" s="51" t="str">
        <f>IF($C805="","",VLOOKUP(基本登録情報!$C$7,登録データ!$I$3:$L$65,3,FALSE))</f>
        <v/>
      </c>
    </row>
    <row r="806" spans="9:9">
      <c r="I806" s="51" t="str">
        <f>IF($C806="","",VLOOKUP(基本登録情報!$C$7,登録データ!$I$3:$L$65,3,FALSE))</f>
        <v/>
      </c>
    </row>
    <row r="807" spans="9:9">
      <c r="I807" s="51" t="str">
        <f>IF($C807="","",VLOOKUP(基本登録情報!$C$7,登録データ!$I$3:$L$65,3,FALSE))</f>
        <v/>
      </c>
    </row>
    <row r="808" spans="9:9">
      <c r="I808" s="51" t="str">
        <f>IF($C808="","",VLOOKUP(基本登録情報!$C$7,登録データ!$I$3:$L$65,3,FALSE))</f>
        <v/>
      </c>
    </row>
    <row r="809" spans="9:9">
      <c r="I809" s="51" t="str">
        <f>IF($C809="","",VLOOKUP(基本登録情報!$C$7,登録データ!$I$3:$L$65,3,FALSE))</f>
        <v/>
      </c>
    </row>
    <row r="810" spans="9:9">
      <c r="I810" s="51" t="str">
        <f>IF($C810="","",VLOOKUP(基本登録情報!$C$7,登録データ!$I$3:$L$65,3,FALSE))</f>
        <v/>
      </c>
    </row>
    <row r="811" spans="9:9">
      <c r="I811" s="51" t="str">
        <f>IF($C811="","",VLOOKUP(基本登録情報!$C$7,登録データ!$I$3:$L$65,3,FALSE))</f>
        <v/>
      </c>
    </row>
    <row r="812" spans="9:9">
      <c r="I812" s="51" t="str">
        <f>IF($C812="","",VLOOKUP(基本登録情報!$C$7,登録データ!$I$3:$L$65,3,FALSE))</f>
        <v/>
      </c>
    </row>
    <row r="813" spans="9:9">
      <c r="I813" s="51" t="str">
        <f>IF($C813="","",VLOOKUP(基本登録情報!$C$7,登録データ!$I$3:$L$65,3,FALSE))</f>
        <v/>
      </c>
    </row>
    <row r="814" spans="9:9">
      <c r="I814" s="51" t="str">
        <f>IF($C814="","",VLOOKUP(基本登録情報!$C$7,登録データ!$I$3:$L$65,3,FALSE))</f>
        <v/>
      </c>
    </row>
    <row r="815" spans="9:9">
      <c r="I815" s="51" t="str">
        <f>IF($C815="","",VLOOKUP(基本登録情報!$C$7,登録データ!$I$3:$L$65,3,FALSE))</f>
        <v/>
      </c>
    </row>
    <row r="816" spans="9:9">
      <c r="I816" s="51" t="str">
        <f>IF($C816="","",VLOOKUP(基本登録情報!$C$7,登録データ!$I$3:$L$65,3,FALSE))</f>
        <v/>
      </c>
    </row>
    <row r="817" spans="9:9">
      <c r="I817" s="51" t="str">
        <f>IF($C817="","",VLOOKUP(基本登録情報!$C$7,登録データ!$I$3:$L$65,3,FALSE))</f>
        <v/>
      </c>
    </row>
    <row r="818" spans="9:9">
      <c r="I818" s="51" t="str">
        <f>IF($C818="","",VLOOKUP(基本登録情報!$C$7,登録データ!$I$3:$L$65,3,FALSE))</f>
        <v/>
      </c>
    </row>
    <row r="819" spans="9:9">
      <c r="I819" s="51" t="str">
        <f>IF($C819="","",VLOOKUP(基本登録情報!$C$7,登録データ!$I$3:$L$65,3,FALSE))</f>
        <v/>
      </c>
    </row>
    <row r="820" spans="9:9">
      <c r="I820" s="51" t="str">
        <f>IF($C820="","",VLOOKUP(基本登録情報!$C$7,登録データ!$I$3:$L$65,3,FALSE))</f>
        <v/>
      </c>
    </row>
    <row r="821" spans="9:9">
      <c r="I821" s="51" t="str">
        <f>IF($C821="","",VLOOKUP(基本登録情報!$C$7,登録データ!$I$3:$L$65,3,FALSE))</f>
        <v/>
      </c>
    </row>
    <row r="822" spans="9:9">
      <c r="I822" s="51" t="str">
        <f>IF($C822="","",VLOOKUP(基本登録情報!$C$7,登録データ!$I$3:$L$65,3,FALSE))</f>
        <v/>
      </c>
    </row>
    <row r="823" spans="9:9">
      <c r="I823" s="51" t="str">
        <f>IF($C823="","",VLOOKUP(基本登録情報!$C$7,登録データ!$I$3:$L$65,3,FALSE))</f>
        <v/>
      </c>
    </row>
    <row r="824" spans="9:9">
      <c r="I824" s="51" t="str">
        <f>IF($C824="","",VLOOKUP(基本登録情報!$C$7,登録データ!$I$3:$L$65,3,FALSE))</f>
        <v/>
      </c>
    </row>
    <row r="825" spans="9:9">
      <c r="I825" s="51" t="str">
        <f>IF($C825="","",VLOOKUP(基本登録情報!$C$7,登録データ!$I$3:$L$65,3,FALSE))</f>
        <v/>
      </c>
    </row>
    <row r="826" spans="9:9">
      <c r="I826" s="51" t="str">
        <f>IF($C826="","",VLOOKUP(基本登録情報!$C$7,登録データ!$I$3:$L$65,3,FALSE))</f>
        <v/>
      </c>
    </row>
    <row r="827" spans="9:9">
      <c r="I827" s="51" t="str">
        <f>IF($C827="","",VLOOKUP(基本登録情報!$C$7,登録データ!$I$3:$L$65,3,FALSE))</f>
        <v/>
      </c>
    </row>
    <row r="828" spans="9:9">
      <c r="I828" s="51" t="str">
        <f>IF($C828="","",VLOOKUP(基本登録情報!$C$7,登録データ!$I$3:$L$65,3,FALSE))</f>
        <v/>
      </c>
    </row>
    <row r="829" spans="9:9">
      <c r="I829" s="51" t="str">
        <f>IF($C829="","",VLOOKUP(基本登録情報!$C$7,登録データ!$I$3:$L$65,3,FALSE))</f>
        <v/>
      </c>
    </row>
    <row r="830" spans="9:9">
      <c r="I830" s="51" t="str">
        <f>IF($C830="","",VLOOKUP(基本登録情報!$C$7,登録データ!$I$3:$L$65,3,FALSE))</f>
        <v/>
      </c>
    </row>
    <row r="831" spans="9:9">
      <c r="I831" s="51" t="str">
        <f>IF($C831="","",VLOOKUP(基本登録情報!$C$7,登録データ!$I$3:$L$65,3,FALSE))</f>
        <v/>
      </c>
    </row>
    <row r="832" spans="9:9">
      <c r="I832" s="51" t="str">
        <f>IF($C832="","",VLOOKUP(基本登録情報!$C$7,登録データ!$I$3:$L$65,3,FALSE))</f>
        <v/>
      </c>
    </row>
    <row r="833" spans="9:9">
      <c r="I833" s="51" t="str">
        <f>IF($C833="","",VLOOKUP(基本登録情報!$C$7,登録データ!$I$3:$L$65,3,FALSE))</f>
        <v/>
      </c>
    </row>
    <row r="834" spans="9:9">
      <c r="I834" s="51" t="str">
        <f>IF($C834="","",VLOOKUP(基本登録情報!$C$7,登録データ!$I$3:$L$65,3,FALSE))</f>
        <v/>
      </c>
    </row>
    <row r="835" spans="9:9">
      <c r="I835" s="51" t="str">
        <f>IF($C835="","",VLOOKUP(基本登録情報!$C$7,登録データ!$I$3:$L$65,3,FALSE))</f>
        <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2"/>
  <sheetViews>
    <sheetView zoomScale="125" workbookViewId="0">
      <selection activeCell="C4" sqref="C4"/>
    </sheetView>
  </sheetViews>
  <sheetFormatPr defaultColWidth="8.875" defaultRowHeight="18.75"/>
  <cols>
    <col min="1" max="1" width="7.5" style="48" bestFit="1" customWidth="1"/>
    <col min="2" max="2" width="26" style="48" bestFit="1" customWidth="1"/>
    <col min="3" max="4" width="21" style="48" bestFit="1" customWidth="1"/>
    <col min="5" max="16384" width="8.875" style="48"/>
  </cols>
  <sheetData>
    <row r="1" spans="1:5">
      <c r="A1" s="48" t="s">
        <v>236</v>
      </c>
    </row>
    <row r="2" spans="1:5">
      <c r="A2" s="48" t="s">
        <v>237</v>
      </c>
      <c r="B2" s="48" t="s">
        <v>238</v>
      </c>
      <c r="C2" s="48" t="s">
        <v>239</v>
      </c>
      <c r="D2" s="48" t="s">
        <v>240</v>
      </c>
      <c r="E2" s="48" t="s">
        <v>241</v>
      </c>
    </row>
    <row r="3" spans="1:5">
      <c r="A3" s="48" t="str">
        <f>IF(基本登録情報!C7="","",基本登録情報!C7)</f>
        <v/>
      </c>
      <c r="B3" s="48" t="str">
        <f>IF(A3="","",基本登録情報!C6)</f>
        <v/>
      </c>
      <c r="C3" s="48" t="str">
        <f>IF(A3="","",基本登録情報!C7)</f>
        <v/>
      </c>
      <c r="D3" s="48" t="str">
        <f>IF(A3="","",基本登録情報!C7)</f>
        <v/>
      </c>
      <c r="E3" s="48" t="str">
        <f>IF(A3="","",IF(男子様式!O21="",VLOOKUP(女子様式!M21,登録データ!AM2:AN48,2,FALSE),VLOOKUP(男子様式!O21,登録データ!AM2:AN48,2,FALSE)))</f>
        <v/>
      </c>
    </row>
    <row r="4" spans="1:5">
      <c r="E4" s="48" t="str">
        <f>IF(A4="","",VLOOKUP(基本登録情報!$C$7,登録データ!I4:M53,5,FALSE))</f>
        <v/>
      </c>
    </row>
    <row r="5" spans="1:5">
      <c r="E5" s="48" t="str">
        <f>IF(A5="","",VLOOKUP(基本登録情報!$C$7,登録データ!I5:M54,5,FALSE))</f>
        <v/>
      </c>
    </row>
    <row r="6" spans="1:5">
      <c r="E6" s="48" t="str">
        <f>IF(A6="","",VLOOKUP(基本登録情報!$C$7,登録データ!I6:M55,5,FALSE))</f>
        <v/>
      </c>
    </row>
    <row r="7" spans="1:5">
      <c r="E7" s="48" t="str">
        <f>IF(A7="","",VLOOKUP(基本登録情報!$C$7,登録データ!I7:M56,5,FALSE))</f>
        <v/>
      </c>
    </row>
    <row r="8" spans="1:5">
      <c r="E8" s="48" t="str">
        <f>IF(A8="","",VLOOKUP(基本登録情報!$C$7,登録データ!I8:M57,5,FALSE))</f>
        <v/>
      </c>
    </row>
    <row r="9" spans="1:5">
      <c r="E9" s="48" t="str">
        <f>IF(A9="","",VLOOKUP(基本登録情報!$C$7,登録データ!I9:M58,5,FALSE))</f>
        <v/>
      </c>
    </row>
    <row r="10" spans="1:5">
      <c r="E10" s="48" t="str">
        <f>IF(A10="","",VLOOKUP(基本登録情報!$C$7,登録データ!I10:M59,5,FALSE))</f>
        <v/>
      </c>
    </row>
    <row r="11" spans="1:5">
      <c r="E11" s="48" t="str">
        <f>IF(A11="","",VLOOKUP(基本登録情報!$C$7,登録データ!I11:M60,5,FALSE))</f>
        <v/>
      </c>
    </row>
    <row r="12" spans="1:5">
      <c r="E12" s="48" t="str">
        <f>IF(A12="","",VLOOKUP(基本登録情報!$C$7,登録データ!I12:M61,5,FALSE))</f>
        <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基本登録情報</vt:lpstr>
      <vt:lpstr>男子様式</vt:lpstr>
      <vt:lpstr>女子様式</vt:lpstr>
      <vt:lpstr>人数チェック表</vt:lpstr>
      <vt:lpstr>明細書</vt:lpstr>
      <vt:lpstr>登録データ</vt:lpstr>
      <vt:lpstr>男子mat</vt:lpstr>
      <vt:lpstr>女子mat</vt:lpstr>
      <vt:lpstr>所属</vt:lpstr>
      <vt:lpstr>基本登録情報!Print_Area</vt:lpstr>
      <vt:lpstr>女子様式!Print_Area</vt:lpstr>
      <vt:lpstr>男子様式!Print_Area</vt:lpstr>
      <vt:lpstr>明細書!Print_Area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内田祐紀哉</dc:creator>
  <cp:lastModifiedBy>米島国博</cp:lastModifiedBy>
  <dcterms:created xsi:type="dcterms:W3CDTF">2017-04-25T11:18:30Z</dcterms:created>
  <dcterms:modified xsi:type="dcterms:W3CDTF">2021-03-03T02:13:48Z</dcterms:modified>
</cp:coreProperties>
</file>